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BalanceEjecucionPresupuesto" sheetId="5" r:id="rId1"/>
    <sheet name="Ingresos" sheetId="2" r:id="rId2"/>
    <sheet name="Egresos" sheetId="3" r:id="rId3"/>
    <sheet name="Balance" sheetId="1" r:id="rId4"/>
  </sheets>
  <externalReferences>
    <externalReference r:id="rId5"/>
  </externalReferences>
  <definedNames>
    <definedName name="_xlnm._FilterDatabase" localSheetId="3" hidden="1">Balance!$A$13:$Y$968</definedName>
    <definedName name="_xlnm._FilterDatabase" localSheetId="2" hidden="1">Egresos!$A$2:$N$438</definedName>
    <definedName name="_xlnm._FilterDatabase" localSheetId="1" hidden="1">Ingresos!$A$1:$N$155</definedName>
    <definedName name="_xlnm.Print_Area" localSheetId="0">BalanceEjecucionPresupuesto!$A$1:$G$609</definedName>
    <definedName name="_xlnm.Print_Titles" localSheetId="3">Balance!$1:$13</definedName>
    <definedName name="_xlnm.Print_Titles" localSheetId="0">BalanceEjecucionPresupuesto!$1:$13</definedName>
  </definedNames>
  <calcPr calcId="162913"/>
  <fileRecoveryPr autoRecover="0"/>
</workbook>
</file>

<file path=xl/calcChain.xml><?xml version="1.0" encoding="utf-8"?>
<calcChain xmlns="http://schemas.openxmlformats.org/spreadsheetml/2006/main">
  <c r="D177" i="5" l="1"/>
  <c r="D179" i="5"/>
  <c r="E179" i="5"/>
  <c r="D180" i="5"/>
  <c r="E180" i="5"/>
  <c r="D182" i="5"/>
  <c r="E182" i="5"/>
  <c r="G182" i="5"/>
  <c r="D184" i="5"/>
  <c r="E184" i="5"/>
  <c r="G184" i="5"/>
  <c r="D185" i="5"/>
  <c r="E185" i="5"/>
  <c r="G185" i="5"/>
  <c r="D186" i="5"/>
  <c r="E186" i="5"/>
  <c r="G186" i="5"/>
  <c r="D187" i="5"/>
  <c r="E187" i="5"/>
  <c r="G187" i="5"/>
  <c r="D189" i="5"/>
  <c r="E189" i="5"/>
  <c r="G189" i="5"/>
  <c r="D190" i="5"/>
  <c r="E190" i="5"/>
  <c r="G190" i="5"/>
  <c r="D191" i="5"/>
  <c r="E191" i="5"/>
  <c r="G191" i="5"/>
  <c r="D193" i="5"/>
  <c r="E193" i="5"/>
  <c r="D194" i="5"/>
  <c r="E194" i="5"/>
  <c r="D196" i="5"/>
  <c r="E196" i="5"/>
  <c r="D197" i="5"/>
  <c r="E197" i="5"/>
  <c r="D198" i="5"/>
  <c r="E198" i="5"/>
  <c r="D199" i="5"/>
  <c r="E199" i="5"/>
  <c r="D200" i="5"/>
  <c r="E200" i="5"/>
  <c r="D201" i="5"/>
  <c r="E201" i="5"/>
  <c r="D202" i="5"/>
  <c r="E202" i="5"/>
  <c r="D204" i="5"/>
  <c r="E204" i="5"/>
  <c r="G204" i="5"/>
  <c r="D206" i="5"/>
  <c r="E206" i="5"/>
  <c r="D208" i="5"/>
  <c r="E208" i="5"/>
  <c r="D209" i="5"/>
  <c r="E209" i="5"/>
  <c r="D210" i="5"/>
  <c r="E210" i="5"/>
  <c r="D211" i="5"/>
  <c r="E211" i="5"/>
  <c r="D212" i="5"/>
  <c r="E212" i="5"/>
  <c r="D213" i="5"/>
  <c r="E213" i="5"/>
  <c r="D214" i="5"/>
  <c r="E214" i="5"/>
  <c r="D215" i="5"/>
  <c r="E215" i="5"/>
  <c r="D217" i="5"/>
  <c r="E217" i="5"/>
  <c r="G217" i="5"/>
  <c r="D218" i="5"/>
  <c r="E218" i="5"/>
  <c r="D220" i="5"/>
  <c r="E220" i="5"/>
  <c r="D221" i="5"/>
  <c r="E221" i="5"/>
  <c r="D222" i="5"/>
  <c r="E222" i="5"/>
  <c r="D223" i="5"/>
  <c r="E223" i="5"/>
  <c r="D225" i="5"/>
  <c r="E225" i="5"/>
  <c r="G225" i="5"/>
  <c r="D226" i="5"/>
  <c r="E226" i="5"/>
  <c r="G226" i="5"/>
  <c r="D227" i="5"/>
  <c r="E227" i="5"/>
  <c r="G227" i="5"/>
  <c r="D228" i="5"/>
  <c r="E228" i="5"/>
  <c r="G228" i="5"/>
  <c r="D230" i="5"/>
  <c r="E230" i="5"/>
  <c r="D231" i="5"/>
  <c r="E231" i="5"/>
  <c r="G231" i="5"/>
  <c r="D232" i="5"/>
  <c r="E232" i="5"/>
  <c r="G232" i="5"/>
  <c r="D234" i="5"/>
  <c r="E234" i="5"/>
  <c r="G234" i="5"/>
  <c r="D235" i="5"/>
  <c r="E235" i="5"/>
  <c r="G235" i="5"/>
  <c r="D236" i="5"/>
  <c r="E236" i="5"/>
  <c r="G236" i="5"/>
  <c r="D237" i="5"/>
  <c r="E237" i="5"/>
  <c r="G237" i="5"/>
  <c r="D238" i="5"/>
  <c r="E238" i="5"/>
  <c r="G238" i="5"/>
  <c r="D240" i="5"/>
  <c r="E240" i="5"/>
  <c r="D241" i="5"/>
  <c r="E241" i="5"/>
  <c r="D242" i="5"/>
  <c r="E242" i="5"/>
  <c r="D243" i="5"/>
  <c r="E243" i="5"/>
  <c r="D245" i="5"/>
  <c r="E245" i="5"/>
  <c r="D246" i="5"/>
  <c r="E246" i="5"/>
  <c r="D247" i="5"/>
  <c r="E247" i="5"/>
  <c r="D248" i="5"/>
  <c r="E248" i="5"/>
  <c r="D249" i="5"/>
  <c r="E249" i="5"/>
  <c r="D251" i="5"/>
  <c r="E251" i="5"/>
  <c r="G251" i="5"/>
  <c r="D252" i="5"/>
  <c r="E252" i="5"/>
  <c r="D255" i="5"/>
  <c r="E255" i="5"/>
  <c r="G255" i="5"/>
  <c r="D256" i="5"/>
  <c r="E256" i="5"/>
  <c r="G256" i="5"/>
  <c r="D258" i="5"/>
  <c r="E258" i="5"/>
  <c r="G258" i="5"/>
  <c r="D259" i="5"/>
  <c r="E259" i="5"/>
  <c r="D260" i="5"/>
  <c r="E260" i="5"/>
  <c r="G260" i="5"/>
  <c r="D262" i="5"/>
  <c r="E262" i="5"/>
  <c r="G262" i="5"/>
  <c r="D263" i="5"/>
  <c r="E263" i="5"/>
  <c r="G263" i="5"/>
  <c r="D264" i="5"/>
  <c r="E264" i="5"/>
  <c r="D265" i="5"/>
  <c r="E265" i="5"/>
  <c r="G265" i="5"/>
  <c r="D266" i="5"/>
  <c r="E266" i="5"/>
  <c r="G266" i="5"/>
  <c r="D268" i="5"/>
  <c r="E268" i="5"/>
  <c r="G268" i="5"/>
  <c r="D269" i="5"/>
  <c r="E269" i="5"/>
  <c r="G269" i="5"/>
  <c r="D270" i="5"/>
  <c r="E270" i="5"/>
  <c r="G270" i="5"/>
  <c r="D271" i="5"/>
  <c r="E271" i="5"/>
  <c r="D272" i="5"/>
  <c r="E272" i="5"/>
  <c r="G272" i="5"/>
  <c r="D273" i="5"/>
  <c r="E273" i="5"/>
  <c r="G273" i="5"/>
  <c r="D276" i="5"/>
  <c r="E276" i="5"/>
  <c r="D277" i="5"/>
  <c r="E277" i="5"/>
  <c r="D278" i="5"/>
  <c r="E278" i="5"/>
  <c r="D280" i="5"/>
  <c r="E280" i="5"/>
  <c r="D281" i="5"/>
  <c r="E281" i="5"/>
  <c r="D284" i="5"/>
  <c r="E284" i="5"/>
  <c r="D286" i="5"/>
  <c r="E286" i="5"/>
  <c r="D287" i="5"/>
  <c r="E287" i="5"/>
  <c r="G287" i="5"/>
  <c r="D289" i="5"/>
  <c r="E289" i="5"/>
  <c r="G289" i="5"/>
  <c r="D290" i="5"/>
  <c r="E290" i="5"/>
  <c r="G290" i="5"/>
  <c r="D291" i="5"/>
  <c r="E291" i="5"/>
  <c r="G291" i="5"/>
  <c r="D293" i="5"/>
  <c r="E293" i="5"/>
  <c r="G293" i="5"/>
  <c r="D294" i="5"/>
  <c r="E294" i="5"/>
  <c r="G294" i="5"/>
  <c r="D296" i="5"/>
  <c r="E296" i="5"/>
  <c r="D297" i="5"/>
  <c r="E297" i="5"/>
  <c r="D299" i="5"/>
  <c r="E299" i="5"/>
  <c r="G299" i="5"/>
  <c r="D300" i="5"/>
  <c r="E300" i="5"/>
  <c r="D301" i="5"/>
  <c r="E301" i="5"/>
  <c r="G301" i="5"/>
  <c r="D302" i="5"/>
  <c r="E302" i="5"/>
  <c r="G302" i="5"/>
  <c r="D303" i="5"/>
  <c r="E303" i="5"/>
  <c r="G303" i="5"/>
  <c r="D304" i="5"/>
  <c r="E304" i="5"/>
  <c r="G304" i="5"/>
  <c r="D305" i="5"/>
  <c r="E305" i="5"/>
  <c r="D307" i="5"/>
  <c r="E307" i="5"/>
  <c r="G307" i="5"/>
  <c r="D309" i="5"/>
  <c r="E309" i="5"/>
  <c r="D311" i="5"/>
  <c r="E311" i="5"/>
  <c r="G311" i="5"/>
  <c r="D312" i="5"/>
  <c r="E312" i="5"/>
  <c r="G312" i="5"/>
  <c r="D313" i="5"/>
  <c r="E313" i="5"/>
  <c r="G313" i="5"/>
  <c r="D314" i="5"/>
  <c r="E314" i="5"/>
  <c r="G314" i="5"/>
  <c r="D315" i="5"/>
  <c r="E315" i="5"/>
  <c r="D316" i="5"/>
  <c r="E316" i="5"/>
  <c r="G316" i="5"/>
  <c r="D317" i="5"/>
  <c r="E317" i="5"/>
  <c r="G317" i="5"/>
  <c r="D318" i="5"/>
  <c r="E318" i="5"/>
  <c r="D320" i="5"/>
  <c r="E320" i="5"/>
  <c r="G320" i="5"/>
  <c r="D321" i="5"/>
  <c r="E321" i="5"/>
  <c r="D323" i="5"/>
  <c r="E323" i="5"/>
  <c r="D324" i="5"/>
  <c r="E324" i="5"/>
  <c r="G324" i="5"/>
  <c r="D325" i="5"/>
  <c r="E325" i="5"/>
  <c r="G325" i="5"/>
  <c r="D327" i="5"/>
  <c r="E327" i="5"/>
  <c r="D328" i="5"/>
  <c r="E328" i="5"/>
  <c r="G328" i="5"/>
  <c r="D329" i="5"/>
  <c r="E329" i="5"/>
  <c r="G329" i="5"/>
  <c r="D331" i="5"/>
  <c r="E331" i="5"/>
  <c r="G331" i="5"/>
  <c r="D332" i="5"/>
  <c r="E332" i="5"/>
  <c r="G332" i="5"/>
  <c r="D333" i="5"/>
  <c r="E333" i="5"/>
  <c r="G333" i="5"/>
  <c r="D334" i="5"/>
  <c r="E334" i="5"/>
  <c r="G334" i="5"/>
  <c r="D335" i="5"/>
  <c r="E335" i="5"/>
  <c r="G335" i="5"/>
  <c r="D336" i="5"/>
  <c r="E336" i="5"/>
  <c r="D337" i="5"/>
  <c r="E337" i="5"/>
  <c r="D338" i="5"/>
  <c r="E338" i="5"/>
  <c r="D340" i="5"/>
  <c r="E340" i="5"/>
  <c r="D341" i="5"/>
  <c r="E341" i="5"/>
  <c r="D342" i="5"/>
  <c r="E342" i="5"/>
  <c r="D343" i="5"/>
  <c r="E343" i="5"/>
  <c r="D344" i="5"/>
  <c r="E344" i="5"/>
  <c r="D346" i="5"/>
  <c r="E346" i="5"/>
  <c r="D347" i="5"/>
  <c r="E347" i="5"/>
  <c r="D350" i="5"/>
  <c r="E350" i="5"/>
  <c r="G350" i="5"/>
  <c r="D351" i="5"/>
  <c r="E351" i="5"/>
  <c r="G351" i="5"/>
  <c r="D353" i="5"/>
  <c r="E353" i="5"/>
  <c r="G353" i="5"/>
  <c r="D354" i="5"/>
  <c r="E354" i="5"/>
  <c r="D355" i="5"/>
  <c r="E355" i="5"/>
  <c r="G355" i="5"/>
  <c r="D357" i="5"/>
  <c r="E357" i="5"/>
  <c r="G357" i="5"/>
  <c r="D358" i="5"/>
  <c r="E358" i="5"/>
  <c r="G358" i="5"/>
  <c r="D359" i="5"/>
  <c r="E359" i="5"/>
  <c r="G359" i="5"/>
  <c r="D360" i="5"/>
  <c r="E360" i="5"/>
  <c r="G360" i="5"/>
  <c r="D362" i="5"/>
  <c r="E362" i="5"/>
  <c r="G362" i="5"/>
  <c r="D363" i="5"/>
  <c r="E363" i="5"/>
  <c r="G363" i="5"/>
  <c r="D364" i="5"/>
  <c r="E364" i="5"/>
  <c r="G364" i="5"/>
  <c r="D365" i="5"/>
  <c r="E365" i="5"/>
  <c r="D366" i="5"/>
  <c r="E366" i="5"/>
  <c r="G366" i="5"/>
  <c r="D367" i="5"/>
  <c r="E367" i="5"/>
  <c r="G367" i="5"/>
  <c r="D370" i="5"/>
  <c r="E370" i="5"/>
  <c r="D371" i="5"/>
  <c r="E371" i="5"/>
  <c r="D372" i="5"/>
  <c r="E372" i="5"/>
  <c r="D374" i="5"/>
  <c r="E374" i="5"/>
  <c r="D375" i="5"/>
  <c r="E375" i="5"/>
  <c r="D377" i="5"/>
  <c r="E377" i="5"/>
  <c r="D378" i="5"/>
  <c r="E378" i="5"/>
  <c r="D379" i="5"/>
  <c r="E379" i="5"/>
  <c r="D381" i="5"/>
  <c r="E381" i="5"/>
  <c r="G381" i="5"/>
  <c r="D382" i="5"/>
  <c r="E382" i="5"/>
  <c r="G382" i="5"/>
  <c r="D383" i="5"/>
  <c r="E383" i="5"/>
  <c r="G383" i="5"/>
  <c r="D384" i="5"/>
  <c r="E384" i="5"/>
  <c r="G384" i="5"/>
  <c r="D385" i="5"/>
  <c r="E385" i="5"/>
  <c r="G385" i="5"/>
  <c r="D386" i="5"/>
  <c r="E386" i="5"/>
  <c r="G386" i="5"/>
  <c r="D387" i="5"/>
  <c r="E387" i="5"/>
  <c r="G387" i="5"/>
  <c r="D389" i="5"/>
  <c r="E389" i="5"/>
  <c r="D390" i="5"/>
  <c r="E390" i="5"/>
  <c r="D393" i="5"/>
  <c r="E393" i="5"/>
  <c r="G393" i="5"/>
  <c r="D395" i="5"/>
  <c r="E395" i="5"/>
  <c r="G395" i="5"/>
  <c r="D396" i="5"/>
  <c r="E396" i="5"/>
  <c r="G396" i="5"/>
  <c r="D397" i="5"/>
  <c r="E397" i="5"/>
  <c r="G397" i="5"/>
  <c r="D398" i="5"/>
  <c r="E398" i="5"/>
  <c r="G398" i="5"/>
  <c r="D401" i="5"/>
  <c r="E401" i="5"/>
  <c r="D402" i="5"/>
  <c r="E402" i="5"/>
  <c r="D404" i="5"/>
  <c r="E404" i="5"/>
  <c r="D405" i="5"/>
  <c r="E405" i="5"/>
  <c r="D406" i="5"/>
  <c r="E406" i="5"/>
  <c r="D408" i="5"/>
  <c r="E408" i="5"/>
  <c r="D409" i="5"/>
  <c r="E409" i="5"/>
  <c r="D410" i="5"/>
  <c r="E410" i="5"/>
  <c r="D411" i="5"/>
  <c r="E411" i="5"/>
  <c r="G411" i="5"/>
  <c r="D413" i="5"/>
  <c r="E413" i="5"/>
  <c r="D414" i="5"/>
  <c r="E414" i="5"/>
  <c r="D415" i="5"/>
  <c r="E415" i="5"/>
  <c r="D416" i="5"/>
  <c r="E416" i="5"/>
  <c r="D417" i="5"/>
  <c r="E417" i="5"/>
  <c r="D418" i="5"/>
  <c r="E418" i="5"/>
  <c r="D419" i="5"/>
  <c r="E419" i="5"/>
  <c r="D420" i="5"/>
  <c r="E420" i="5"/>
  <c r="D421" i="5"/>
  <c r="E421" i="5"/>
  <c r="D422" i="5"/>
  <c r="E422" i="5"/>
  <c r="D423" i="5"/>
  <c r="E423" i="5"/>
  <c r="D424" i="5"/>
  <c r="E424" i="5"/>
  <c r="D425" i="5"/>
  <c r="E425" i="5"/>
  <c r="D426" i="5"/>
  <c r="E426" i="5"/>
  <c r="D427" i="5"/>
  <c r="E427" i="5"/>
  <c r="D428" i="5"/>
  <c r="E428" i="5"/>
  <c r="D429" i="5"/>
  <c r="E429" i="5"/>
  <c r="D431" i="5"/>
  <c r="E431" i="5"/>
  <c r="D432" i="5"/>
  <c r="E432" i="5"/>
  <c r="D433" i="5"/>
  <c r="E433" i="5"/>
  <c r="D434" i="5"/>
  <c r="E434" i="5"/>
  <c r="D435" i="5"/>
  <c r="E435" i="5"/>
  <c r="D436" i="5"/>
  <c r="E436" i="5"/>
  <c r="D437" i="5"/>
  <c r="E437" i="5"/>
  <c r="D438" i="5"/>
  <c r="E438" i="5"/>
  <c r="D439" i="5"/>
  <c r="E439" i="5"/>
  <c r="D441" i="5"/>
  <c r="E441" i="5"/>
  <c r="D442" i="5"/>
  <c r="E442" i="5"/>
  <c r="D443" i="5"/>
  <c r="E443" i="5"/>
  <c r="D444" i="5"/>
  <c r="E444" i="5"/>
  <c r="D445" i="5"/>
  <c r="E445" i="5"/>
  <c r="D446" i="5"/>
  <c r="E446" i="5"/>
  <c r="D447" i="5"/>
  <c r="E447" i="5"/>
  <c r="D448" i="5"/>
  <c r="E448" i="5"/>
  <c r="D450" i="5"/>
  <c r="E450" i="5"/>
  <c r="D451" i="5"/>
  <c r="E451" i="5"/>
  <c r="D452" i="5"/>
  <c r="E452" i="5"/>
  <c r="D453" i="5"/>
  <c r="E453" i="5"/>
  <c r="D455" i="5"/>
  <c r="E455" i="5"/>
  <c r="D456" i="5"/>
  <c r="E456" i="5"/>
  <c r="D457" i="5"/>
  <c r="E457" i="5"/>
  <c r="D458" i="5"/>
  <c r="E458" i="5"/>
  <c r="D459" i="5"/>
  <c r="E459" i="5"/>
  <c r="D460" i="5"/>
  <c r="E460" i="5"/>
  <c r="D461" i="5"/>
  <c r="E461" i="5"/>
  <c r="D462" i="5"/>
  <c r="E462" i="5"/>
  <c r="D463" i="5"/>
  <c r="E463" i="5"/>
  <c r="D464" i="5"/>
  <c r="E464" i="5"/>
  <c r="D465" i="5"/>
  <c r="E465" i="5"/>
  <c r="D466" i="5"/>
  <c r="E466" i="5"/>
  <c r="D468" i="5"/>
  <c r="E468" i="5"/>
  <c r="D469" i="5"/>
  <c r="E469" i="5"/>
  <c r="D470" i="5"/>
  <c r="E470" i="5"/>
  <c r="D471" i="5"/>
  <c r="E471" i="5"/>
  <c r="D472" i="5"/>
  <c r="E472" i="5"/>
  <c r="D473" i="5"/>
  <c r="E473" i="5"/>
  <c r="D474" i="5"/>
  <c r="E474" i="5"/>
  <c r="D476" i="5"/>
  <c r="E476" i="5"/>
  <c r="D477" i="5"/>
  <c r="E477" i="5"/>
  <c r="D478" i="5"/>
  <c r="E478" i="5"/>
  <c r="D479" i="5"/>
  <c r="E479" i="5"/>
  <c r="D480" i="5"/>
  <c r="E480" i="5"/>
  <c r="D482" i="5"/>
  <c r="E482" i="5"/>
  <c r="D483" i="5"/>
  <c r="E483" i="5"/>
  <c r="D484" i="5"/>
  <c r="E484" i="5"/>
  <c r="D485" i="5"/>
  <c r="E485" i="5"/>
  <c r="D487" i="5"/>
  <c r="E487" i="5"/>
  <c r="D488" i="5"/>
  <c r="E488" i="5"/>
  <c r="D489" i="5"/>
  <c r="E489" i="5"/>
  <c r="D490" i="5"/>
  <c r="E490" i="5"/>
  <c r="D491" i="5"/>
  <c r="E491" i="5"/>
  <c r="D492" i="5"/>
  <c r="E492" i="5"/>
  <c r="D495" i="5"/>
  <c r="E495" i="5"/>
  <c r="G495" i="5"/>
  <c r="D497" i="5"/>
  <c r="E497" i="5"/>
  <c r="D498" i="5"/>
  <c r="E498" i="5"/>
  <c r="D501" i="5"/>
  <c r="E501" i="5"/>
  <c r="G501" i="5"/>
  <c r="D502" i="5"/>
  <c r="E502" i="5"/>
  <c r="G502" i="5"/>
  <c r="D503" i="5"/>
  <c r="E503" i="5"/>
  <c r="G503" i="5"/>
  <c r="D504" i="5"/>
  <c r="E504" i="5"/>
  <c r="G504" i="5"/>
  <c r="D505" i="5"/>
  <c r="E505" i="5"/>
  <c r="G505" i="5"/>
  <c r="D506" i="5"/>
  <c r="E506" i="5"/>
  <c r="G506" i="5"/>
  <c r="D507" i="5"/>
  <c r="E507" i="5"/>
  <c r="G507" i="5"/>
  <c r="D508" i="5"/>
  <c r="E508" i="5"/>
  <c r="D509" i="5"/>
  <c r="E509" i="5"/>
  <c r="G509" i="5"/>
  <c r="D510" i="5"/>
  <c r="E510" i="5"/>
  <c r="G510" i="5"/>
  <c r="D512" i="5"/>
  <c r="E512" i="5"/>
  <c r="G512" i="5"/>
  <c r="D514" i="5"/>
  <c r="E514" i="5"/>
  <c r="G514" i="5"/>
  <c r="D516" i="5"/>
  <c r="E516" i="5"/>
  <c r="G516" i="5"/>
  <c r="D517" i="5"/>
  <c r="E517" i="5"/>
  <c r="G517" i="5"/>
  <c r="D519" i="5"/>
  <c r="E519" i="5"/>
  <c r="G519" i="5"/>
  <c r="D520" i="5"/>
  <c r="E520" i="5"/>
  <c r="G520" i="5"/>
  <c r="D521" i="5"/>
  <c r="E521" i="5"/>
  <c r="G521" i="5"/>
  <c r="D523" i="5"/>
  <c r="E523" i="5"/>
  <c r="G523" i="5"/>
  <c r="D524" i="5"/>
  <c r="E524" i="5"/>
  <c r="G524" i="5"/>
  <c r="D525" i="5"/>
  <c r="E525" i="5"/>
  <c r="G525" i="5"/>
  <c r="D527" i="5"/>
  <c r="E527" i="5"/>
  <c r="G527" i="5"/>
  <c r="D528" i="5"/>
  <c r="E528" i="5"/>
  <c r="G528" i="5"/>
  <c r="D529" i="5"/>
  <c r="E529" i="5"/>
  <c r="G529" i="5"/>
  <c r="D530" i="5"/>
  <c r="E530" i="5"/>
  <c r="G530" i="5"/>
  <c r="D531" i="5"/>
  <c r="E531" i="5"/>
  <c r="G531" i="5"/>
  <c r="D533" i="5"/>
  <c r="E533" i="5"/>
  <c r="G533" i="5"/>
  <c r="D534" i="5"/>
  <c r="E534" i="5"/>
  <c r="G534" i="5"/>
  <c r="D535" i="5"/>
  <c r="E535" i="5"/>
  <c r="G535" i="5"/>
  <c r="D537" i="5"/>
  <c r="E537" i="5"/>
  <c r="G537" i="5"/>
  <c r="D538" i="5"/>
  <c r="E538" i="5"/>
  <c r="G538" i="5"/>
  <c r="D540" i="5"/>
  <c r="E540" i="5"/>
  <c r="G540" i="5"/>
  <c r="D541" i="5"/>
  <c r="E541" i="5"/>
  <c r="G541" i="5"/>
  <c r="D543" i="5"/>
  <c r="E543" i="5"/>
  <c r="G543" i="5"/>
  <c r="D544" i="5"/>
  <c r="E544" i="5"/>
  <c r="D546" i="5"/>
  <c r="E546" i="5"/>
  <c r="G546" i="5"/>
  <c r="D547" i="5"/>
  <c r="E547" i="5"/>
  <c r="G547" i="5"/>
  <c r="D548" i="5"/>
  <c r="E548" i="5"/>
  <c r="G548" i="5"/>
  <c r="D550" i="5"/>
  <c r="E550" i="5"/>
  <c r="G550" i="5"/>
  <c r="D551" i="5"/>
  <c r="E551" i="5"/>
  <c r="G551" i="5"/>
  <c r="D552" i="5"/>
  <c r="E552" i="5"/>
  <c r="G552" i="5"/>
  <c r="D553" i="5"/>
  <c r="E553" i="5"/>
  <c r="D555" i="5"/>
  <c r="E555" i="5"/>
  <c r="D556" i="5"/>
  <c r="E556" i="5"/>
  <c r="D557" i="5"/>
  <c r="E557" i="5"/>
  <c r="D559" i="5"/>
  <c r="E559" i="5"/>
  <c r="D560" i="5"/>
  <c r="E560" i="5"/>
  <c r="D562" i="5"/>
  <c r="E562" i="5"/>
  <c r="G562" i="5"/>
  <c r="D563" i="5"/>
  <c r="E563" i="5"/>
  <c r="G563" i="5"/>
  <c r="D564" i="5"/>
  <c r="E564" i="5"/>
  <c r="G564" i="5"/>
  <c r="D567" i="5"/>
  <c r="E567" i="5"/>
  <c r="G567" i="5"/>
  <c r="D568" i="5"/>
  <c r="E568" i="5"/>
  <c r="G568" i="5"/>
  <c r="D569" i="5"/>
  <c r="E569" i="5"/>
  <c r="G569" i="5"/>
  <c r="D570" i="5"/>
  <c r="E570" i="5"/>
  <c r="G570" i="5"/>
  <c r="D571" i="5"/>
  <c r="E571" i="5"/>
  <c r="G571" i="5"/>
  <c r="D572" i="5"/>
  <c r="E572" i="5"/>
  <c r="G572" i="5"/>
  <c r="D575" i="5"/>
  <c r="E575" i="5"/>
  <c r="G575" i="5"/>
  <c r="D576" i="5"/>
  <c r="E576" i="5"/>
  <c r="G576" i="5"/>
  <c r="D578" i="5"/>
  <c r="E578" i="5"/>
  <c r="G578" i="5"/>
  <c r="D579" i="5"/>
  <c r="E579" i="5"/>
  <c r="G579" i="5"/>
  <c r="D580" i="5"/>
  <c r="E580" i="5"/>
  <c r="G580" i="5"/>
  <c r="D581" i="5"/>
  <c r="E581" i="5"/>
  <c r="G581" i="5"/>
  <c r="D582" i="5"/>
  <c r="E582" i="5"/>
  <c r="G582" i="5"/>
  <c r="D583" i="5"/>
  <c r="E583" i="5"/>
  <c r="G583" i="5"/>
  <c r="D584" i="5"/>
  <c r="E584" i="5"/>
  <c r="G584" i="5"/>
  <c r="D585" i="5"/>
  <c r="E585" i="5"/>
  <c r="G585" i="5"/>
  <c r="D587" i="5"/>
  <c r="E587" i="5"/>
  <c r="G587" i="5"/>
  <c r="D588" i="5"/>
  <c r="E588" i="5"/>
  <c r="G588" i="5"/>
  <c r="D590" i="5"/>
  <c r="E590" i="5"/>
  <c r="G590" i="5"/>
  <c r="D593" i="5"/>
  <c r="E593" i="5"/>
  <c r="G593" i="5"/>
  <c r="D594" i="5"/>
  <c r="E594" i="5"/>
  <c r="G594" i="5"/>
  <c r="D595" i="5"/>
  <c r="E595" i="5"/>
  <c r="G595" i="5"/>
  <c r="D596" i="5"/>
  <c r="E596" i="5"/>
  <c r="G596" i="5"/>
  <c r="D597" i="5"/>
  <c r="E597" i="5"/>
  <c r="G597" i="5"/>
  <c r="D600" i="5"/>
  <c r="E600" i="5"/>
  <c r="G600" i="5"/>
  <c r="D601" i="5"/>
  <c r="E601" i="5"/>
  <c r="G601" i="5"/>
  <c r="D603" i="5"/>
  <c r="E603" i="5"/>
  <c r="G603" i="5"/>
  <c r="D604" i="5"/>
  <c r="E604" i="5"/>
  <c r="G604" i="5"/>
  <c r="D606" i="5"/>
  <c r="E606" i="5"/>
  <c r="G606" i="5"/>
  <c r="D607" i="5"/>
  <c r="E607" i="5"/>
  <c r="G607" i="5"/>
  <c r="D608" i="5"/>
  <c r="E608" i="5"/>
  <c r="D609" i="5"/>
  <c r="E609" i="5"/>
  <c r="F609" i="5"/>
  <c r="G609" i="5"/>
  <c r="D17" i="5"/>
  <c r="E17" i="5"/>
  <c r="G17" i="5"/>
  <c r="D18" i="5"/>
  <c r="E18" i="5"/>
  <c r="G18" i="5"/>
  <c r="D20" i="5"/>
  <c r="E20" i="5"/>
  <c r="G20" i="5"/>
  <c r="D21" i="5"/>
  <c r="E21" i="5"/>
  <c r="G21" i="5"/>
  <c r="D22" i="5"/>
  <c r="E22" i="5"/>
  <c r="G22" i="5"/>
  <c r="D24" i="5"/>
  <c r="E24" i="5"/>
  <c r="G24" i="5"/>
  <c r="D25" i="5"/>
  <c r="E25" i="5"/>
  <c r="G25" i="5"/>
  <c r="D26" i="5"/>
  <c r="E26" i="5"/>
  <c r="G26" i="5"/>
  <c r="D27" i="5"/>
  <c r="E27" i="5"/>
  <c r="G27" i="5"/>
  <c r="D28" i="5"/>
  <c r="E28" i="5"/>
  <c r="G28" i="5"/>
  <c r="D30" i="5"/>
  <c r="E30" i="5"/>
  <c r="G30" i="5"/>
  <c r="D31" i="5"/>
  <c r="E31" i="5"/>
  <c r="G31" i="5"/>
  <c r="D34" i="5"/>
  <c r="E34" i="5"/>
  <c r="G34" i="5"/>
  <c r="D35" i="5"/>
  <c r="E35" i="5"/>
  <c r="G35" i="5"/>
  <c r="D36" i="5"/>
  <c r="E36" i="5"/>
  <c r="G36" i="5"/>
  <c r="D37" i="5"/>
  <c r="E37" i="5"/>
  <c r="G37" i="5"/>
  <c r="D38" i="5"/>
  <c r="E38" i="5"/>
  <c r="G38" i="5"/>
  <c r="D39" i="5"/>
  <c r="E39" i="5"/>
  <c r="G39" i="5"/>
  <c r="D41" i="5"/>
  <c r="E41" i="5"/>
  <c r="D44" i="5"/>
  <c r="E44" i="5"/>
  <c r="G44" i="5"/>
  <c r="D45" i="5"/>
  <c r="E45" i="5"/>
  <c r="D47" i="5"/>
  <c r="E47" i="5"/>
  <c r="D48" i="5"/>
  <c r="E48" i="5"/>
  <c r="D49" i="5"/>
  <c r="E49" i="5"/>
  <c r="D50" i="5"/>
  <c r="E50" i="5"/>
  <c r="D51" i="5"/>
  <c r="E51" i="5"/>
  <c r="D53" i="5"/>
  <c r="E53" i="5"/>
  <c r="D55" i="5"/>
  <c r="E55" i="5"/>
  <c r="G55" i="5"/>
  <c r="D57" i="5"/>
  <c r="E57" i="5"/>
  <c r="D58" i="5"/>
  <c r="E58" i="5"/>
  <c r="D59" i="5"/>
  <c r="E59" i="5"/>
  <c r="D61" i="5"/>
  <c r="E61" i="5"/>
  <c r="D62" i="5"/>
  <c r="E62" i="5"/>
  <c r="D63" i="5"/>
  <c r="E63" i="5"/>
  <c r="D65" i="5"/>
  <c r="E65" i="5"/>
  <c r="D66" i="5"/>
  <c r="E66" i="5"/>
  <c r="D67" i="5"/>
  <c r="E67" i="5"/>
  <c r="D68" i="5"/>
  <c r="E68" i="5"/>
  <c r="D69" i="5"/>
  <c r="E69" i="5"/>
  <c r="D71" i="5"/>
  <c r="E71" i="5"/>
  <c r="G71" i="5"/>
  <c r="D73" i="5"/>
  <c r="E73" i="5"/>
  <c r="G73" i="5"/>
  <c r="D74" i="5"/>
  <c r="E74" i="5"/>
  <c r="G74" i="5"/>
  <c r="D75" i="5"/>
  <c r="E75" i="5"/>
  <c r="G75" i="5"/>
  <c r="D76" i="5"/>
  <c r="E76" i="5"/>
  <c r="G76" i="5"/>
  <c r="D77" i="5"/>
  <c r="E77" i="5"/>
  <c r="G77" i="5"/>
  <c r="D79" i="5"/>
  <c r="E79" i="5"/>
  <c r="G79" i="5"/>
  <c r="D80" i="5"/>
  <c r="E80" i="5"/>
  <c r="G80" i="5"/>
  <c r="D83" i="5"/>
  <c r="E83" i="5"/>
  <c r="D84" i="5"/>
  <c r="E84" i="5"/>
  <c r="D87" i="5"/>
  <c r="E87" i="5"/>
  <c r="G87" i="5"/>
  <c r="D88" i="5"/>
  <c r="E88" i="5"/>
  <c r="G88" i="5"/>
  <c r="D89" i="5"/>
  <c r="E89" i="5"/>
  <c r="G89" i="5"/>
  <c r="D90" i="5"/>
  <c r="E90" i="5"/>
  <c r="G90" i="5"/>
  <c r="D91" i="5"/>
  <c r="E91" i="5"/>
  <c r="G91" i="5"/>
  <c r="D93" i="5"/>
  <c r="E93" i="5"/>
  <c r="G93" i="5"/>
  <c r="D94" i="5"/>
  <c r="E94" i="5"/>
  <c r="G94" i="5"/>
  <c r="D95" i="5"/>
  <c r="E95" i="5"/>
  <c r="G95" i="5"/>
  <c r="D96" i="5"/>
  <c r="E96" i="5"/>
  <c r="G96" i="5"/>
  <c r="D97" i="5"/>
  <c r="E97" i="5"/>
  <c r="G97" i="5"/>
  <c r="D98" i="5"/>
  <c r="E98" i="5"/>
  <c r="G98" i="5"/>
  <c r="D99" i="5"/>
  <c r="E99" i="5"/>
  <c r="G99" i="5"/>
  <c r="D100" i="5"/>
  <c r="E100" i="5"/>
  <c r="G100" i="5"/>
  <c r="D101" i="5"/>
  <c r="E101" i="5"/>
  <c r="G101" i="5"/>
  <c r="D102" i="5"/>
  <c r="E102" i="5"/>
  <c r="G102" i="5"/>
  <c r="D103" i="5"/>
  <c r="E103" i="5"/>
  <c r="G103" i="5"/>
  <c r="D105" i="5"/>
  <c r="E105" i="5"/>
  <c r="G105" i="5"/>
  <c r="D106" i="5"/>
  <c r="E106" i="5"/>
  <c r="G106" i="5"/>
  <c r="D108" i="5"/>
  <c r="E108" i="5"/>
  <c r="G108" i="5"/>
  <c r="D109" i="5"/>
  <c r="E109" i="5"/>
  <c r="G109" i="5"/>
  <c r="D111" i="5"/>
  <c r="E111" i="5"/>
  <c r="G111" i="5"/>
  <c r="D112" i="5"/>
  <c r="E112" i="5"/>
  <c r="G112" i="5"/>
  <c r="D113" i="5"/>
  <c r="E113" i="5"/>
  <c r="G113" i="5"/>
  <c r="D115" i="5"/>
  <c r="E115" i="5"/>
  <c r="G115" i="5"/>
  <c r="D116" i="5"/>
  <c r="E116" i="5"/>
  <c r="D118" i="5"/>
  <c r="E118" i="5"/>
  <c r="G118" i="5"/>
  <c r="D119" i="5"/>
  <c r="E119" i="5"/>
  <c r="G119" i="5"/>
  <c r="D120" i="5"/>
  <c r="E120" i="5"/>
  <c r="G120" i="5"/>
  <c r="D121" i="5"/>
  <c r="E121" i="5"/>
  <c r="G121" i="5"/>
  <c r="D122" i="5"/>
  <c r="E122" i="5"/>
  <c r="G122" i="5"/>
  <c r="D123" i="5"/>
  <c r="E123" i="5"/>
  <c r="G123" i="5"/>
  <c r="D124" i="5"/>
  <c r="E124" i="5"/>
  <c r="G124" i="5"/>
  <c r="D125" i="5"/>
  <c r="E125" i="5"/>
  <c r="G125" i="5"/>
  <c r="D128" i="5"/>
  <c r="E128" i="5"/>
  <c r="G128" i="5"/>
  <c r="D129" i="5"/>
  <c r="E129" i="5"/>
  <c r="G129" i="5"/>
  <c r="D130" i="5"/>
  <c r="E130" i="5"/>
  <c r="G130" i="5"/>
  <c r="D131" i="5"/>
  <c r="E131" i="5"/>
  <c r="G131" i="5"/>
  <c r="D132" i="5"/>
  <c r="E132" i="5"/>
  <c r="G132" i="5"/>
  <c r="D134" i="5"/>
  <c r="E134" i="5"/>
  <c r="G134" i="5"/>
  <c r="D135" i="5"/>
  <c r="E135" i="5"/>
  <c r="G135" i="5"/>
  <c r="D136" i="5"/>
  <c r="E136" i="5"/>
  <c r="G136" i="5"/>
  <c r="D139" i="5"/>
  <c r="E139" i="5"/>
  <c r="G139" i="5"/>
  <c r="D140" i="5"/>
  <c r="E140" i="5"/>
  <c r="G140" i="5"/>
  <c r="D143" i="5"/>
  <c r="E143" i="5"/>
  <c r="G143" i="5"/>
  <c r="D144" i="5"/>
  <c r="E144" i="5"/>
  <c r="G144" i="5"/>
  <c r="D145" i="5"/>
  <c r="E145" i="5"/>
  <c r="G145" i="5"/>
  <c r="D147" i="5"/>
  <c r="E147" i="5"/>
  <c r="G147" i="5"/>
  <c r="D149" i="5"/>
  <c r="E149" i="5"/>
  <c r="G149" i="5"/>
  <c r="D150" i="5"/>
  <c r="E150" i="5"/>
  <c r="G150" i="5"/>
  <c r="D151" i="5"/>
  <c r="E151" i="5"/>
  <c r="G151" i="5"/>
  <c r="D152" i="5"/>
  <c r="E152" i="5"/>
  <c r="G152" i="5"/>
  <c r="D154" i="5"/>
  <c r="E154" i="5"/>
  <c r="G154" i="5"/>
  <c r="D156" i="5"/>
  <c r="E156" i="5"/>
  <c r="G156" i="5"/>
  <c r="D157" i="5"/>
  <c r="E157" i="5"/>
  <c r="G157" i="5"/>
  <c r="D158" i="5"/>
  <c r="E158" i="5"/>
  <c r="G158" i="5"/>
  <c r="D160" i="5"/>
  <c r="E160" i="5"/>
  <c r="G160" i="5"/>
  <c r="D162" i="5"/>
  <c r="E162" i="5"/>
  <c r="G162" i="5"/>
  <c r="D165" i="5"/>
  <c r="E165" i="5"/>
  <c r="G165" i="5"/>
  <c r="D166" i="5"/>
  <c r="E166" i="5"/>
  <c r="G166" i="5"/>
  <c r="D167" i="5"/>
  <c r="E167" i="5"/>
  <c r="U67" i="1"/>
  <c r="U66" i="1"/>
  <c r="U65" i="1"/>
  <c r="U64" i="1"/>
  <c r="U63" i="1"/>
  <c r="U62" i="1"/>
  <c r="D6" i="3" l="1"/>
  <c r="E177" i="5" s="1"/>
  <c r="E155" i="2"/>
  <c r="F167" i="5" s="1"/>
  <c r="C490" i="5" l="1"/>
  <c r="C487" i="5"/>
  <c r="C468" i="5"/>
  <c r="C407" i="5"/>
  <c r="C403" i="5"/>
  <c r="C519" i="5"/>
  <c r="C575" i="5"/>
  <c r="C577" i="5"/>
  <c r="C597" i="5"/>
  <c r="C603" i="5"/>
  <c r="A574" i="5"/>
  <c r="A526" i="5"/>
  <c r="A512" i="5"/>
  <c r="A499" i="5"/>
  <c r="C239" i="5"/>
  <c r="A295" i="5"/>
  <c r="A283" i="5"/>
  <c r="A267" i="5"/>
  <c r="A257" i="5"/>
  <c r="C79" i="5"/>
  <c r="C82" i="5"/>
  <c r="C138" i="5"/>
  <c r="A126" i="5"/>
  <c r="C123" i="5"/>
  <c r="A113" i="5"/>
  <c r="A114" i="5"/>
  <c r="A108" i="5"/>
  <c r="A92" i="5"/>
  <c r="A81" i="5"/>
  <c r="A78" i="5"/>
  <c r="A43" i="5"/>
  <c r="G971" i="1" l="1"/>
  <c r="H971" i="1"/>
  <c r="J971" i="1"/>
  <c r="N971" i="1"/>
  <c r="P971" i="1"/>
  <c r="R971" i="1"/>
  <c r="U971" i="1"/>
  <c r="W971" i="1"/>
  <c r="G975" i="1" l="1"/>
  <c r="H975" i="1"/>
  <c r="J975" i="1"/>
  <c r="N975" i="1"/>
  <c r="P975" i="1" l="1"/>
  <c r="R973" i="1"/>
  <c r="R975" i="1" s="1"/>
  <c r="U973" i="1"/>
  <c r="U975" i="1" s="1"/>
  <c r="W975" i="1"/>
  <c r="F155" i="2" l="1"/>
  <c r="G167" i="5" s="1"/>
  <c r="E154" i="2"/>
  <c r="F166" i="5" s="1"/>
  <c r="E153" i="2"/>
  <c r="F165" i="5" s="1"/>
  <c r="E150" i="2"/>
  <c r="F162" i="5" s="1"/>
  <c r="E148" i="2"/>
  <c r="F160" i="5" s="1"/>
  <c r="E146" i="2"/>
  <c r="F158" i="5" s="1"/>
  <c r="E145" i="2"/>
  <c r="F157" i="5" s="1"/>
  <c r="E144" i="2"/>
  <c r="F156" i="5" s="1"/>
  <c r="E142" i="2"/>
  <c r="F154" i="5" s="1"/>
  <c r="E140" i="2"/>
  <c r="F152" i="5" s="1"/>
  <c r="E139" i="2"/>
  <c r="F151" i="5" s="1"/>
  <c r="E138" i="2"/>
  <c r="F150" i="5" s="1"/>
  <c r="E137" i="2"/>
  <c r="F149" i="5" s="1"/>
  <c r="E135" i="2"/>
  <c r="F147" i="5" s="1"/>
  <c r="E133" i="2"/>
  <c r="F145" i="5" s="1"/>
  <c r="E132" i="2"/>
  <c r="F144" i="5" s="1"/>
  <c r="E131" i="2"/>
  <c r="F143" i="5" s="1"/>
  <c r="E128" i="2"/>
  <c r="F140" i="5" s="1"/>
  <c r="E127" i="2"/>
  <c r="F139" i="5" s="1"/>
  <c r="E124" i="2"/>
  <c r="F136" i="5" s="1"/>
  <c r="E123" i="2"/>
  <c r="F135" i="5" s="1"/>
  <c r="E122" i="2"/>
  <c r="F134" i="5" s="1"/>
  <c r="E120" i="2"/>
  <c r="F132" i="5" s="1"/>
  <c r="E119" i="2"/>
  <c r="F131" i="5" s="1"/>
  <c r="E118" i="2"/>
  <c r="F130" i="5" s="1"/>
  <c r="E117" i="2"/>
  <c r="F129" i="5" s="1"/>
  <c r="E116" i="2"/>
  <c r="F128" i="5" s="1"/>
  <c r="E113" i="2"/>
  <c r="F125" i="5" s="1"/>
  <c r="E112" i="2"/>
  <c r="F124" i="5" s="1"/>
  <c r="E111" i="2"/>
  <c r="F123" i="5" s="1"/>
  <c r="E110" i="2"/>
  <c r="F122" i="5" s="1"/>
  <c r="E109" i="2"/>
  <c r="F121" i="5" s="1"/>
  <c r="E108" i="2"/>
  <c r="F120" i="5" s="1"/>
  <c r="E107" i="2"/>
  <c r="F119" i="5" s="1"/>
  <c r="E106" i="2"/>
  <c r="F118" i="5" s="1"/>
  <c r="E104" i="2"/>
  <c r="F116" i="5" s="1"/>
  <c r="E103" i="2"/>
  <c r="F115" i="5" s="1"/>
  <c r="E101" i="2"/>
  <c r="F113" i="5" s="1"/>
  <c r="E100" i="2"/>
  <c r="F112" i="5" s="1"/>
  <c r="E99" i="2"/>
  <c r="F111" i="5" s="1"/>
  <c r="E97" i="2"/>
  <c r="F109" i="5" s="1"/>
  <c r="E96" i="2"/>
  <c r="F108" i="5" s="1"/>
  <c r="E94" i="2"/>
  <c r="F106" i="5" s="1"/>
  <c r="E93" i="2"/>
  <c r="F105" i="5" s="1"/>
  <c r="E91" i="2"/>
  <c r="F103" i="5" s="1"/>
  <c r="E90" i="2"/>
  <c r="F102" i="5" s="1"/>
  <c r="E89" i="2"/>
  <c r="F101" i="5" s="1"/>
  <c r="E88" i="2"/>
  <c r="F100" i="5" s="1"/>
  <c r="E87" i="2"/>
  <c r="F99" i="5" s="1"/>
  <c r="E86" i="2"/>
  <c r="F98" i="5" s="1"/>
  <c r="E85" i="2"/>
  <c r="F97" i="5" s="1"/>
  <c r="E84" i="2"/>
  <c r="F96" i="5" s="1"/>
  <c r="E83" i="2"/>
  <c r="F95" i="5" s="1"/>
  <c r="E82" i="2"/>
  <c r="F94" i="5" s="1"/>
  <c r="E81" i="2"/>
  <c r="F93" i="5" s="1"/>
  <c r="E79" i="2"/>
  <c r="F91" i="5" s="1"/>
  <c r="E78" i="2"/>
  <c r="F90" i="5" s="1"/>
  <c r="E77" i="2"/>
  <c r="F89" i="5" s="1"/>
  <c r="E76" i="2"/>
  <c r="F88" i="5" s="1"/>
  <c r="E75" i="2"/>
  <c r="F87" i="5" s="1"/>
  <c r="E72" i="2"/>
  <c r="F84" i="5" s="1"/>
  <c r="E71" i="2"/>
  <c r="F83" i="5" s="1"/>
  <c r="E68" i="2"/>
  <c r="F80" i="5" s="1"/>
  <c r="E67" i="2"/>
  <c r="F79" i="5" s="1"/>
  <c r="E65" i="2"/>
  <c r="F77" i="5" s="1"/>
  <c r="E64" i="2"/>
  <c r="F76" i="5" s="1"/>
  <c r="E63" i="2"/>
  <c r="F75" i="5" s="1"/>
  <c r="E62" i="2"/>
  <c r="F74" i="5" s="1"/>
  <c r="E61" i="2"/>
  <c r="F73" i="5" s="1"/>
  <c r="E59" i="2"/>
  <c r="F71" i="5" s="1"/>
  <c r="E57" i="2"/>
  <c r="F69" i="5" s="1"/>
  <c r="E56" i="2"/>
  <c r="F68" i="5" s="1"/>
  <c r="E55" i="2"/>
  <c r="F67" i="5" s="1"/>
  <c r="E54" i="2"/>
  <c r="F66" i="5" s="1"/>
  <c r="E53" i="2"/>
  <c r="F65" i="5" s="1"/>
  <c r="E51" i="2"/>
  <c r="F63" i="5" s="1"/>
  <c r="E50" i="2"/>
  <c r="F62" i="5" s="1"/>
  <c r="E49" i="2"/>
  <c r="F61" i="5" s="1"/>
  <c r="E47" i="2"/>
  <c r="F59" i="5" s="1"/>
  <c r="E46" i="2"/>
  <c r="F58" i="5" s="1"/>
  <c r="E45" i="2"/>
  <c r="F57" i="5" s="1"/>
  <c r="E43" i="2"/>
  <c r="F55" i="5" s="1"/>
  <c r="E41" i="2"/>
  <c r="F53" i="5" s="1"/>
  <c r="E39" i="2"/>
  <c r="F51" i="5" s="1"/>
  <c r="E38" i="2"/>
  <c r="F50" i="5" s="1"/>
  <c r="E37" i="2"/>
  <c r="F49" i="5" s="1"/>
  <c r="E36" i="2"/>
  <c r="F48" i="5" s="1"/>
  <c r="E35" i="2"/>
  <c r="F47" i="5" s="1"/>
  <c r="E33" i="2"/>
  <c r="E32" i="2"/>
  <c r="F44" i="5" s="1"/>
  <c r="E29" i="2"/>
  <c r="F41" i="5" s="1"/>
  <c r="E27" i="2"/>
  <c r="F39" i="5" s="1"/>
  <c r="E26" i="2"/>
  <c r="F38" i="5" s="1"/>
  <c r="E25" i="2"/>
  <c r="F37" i="5" s="1"/>
  <c r="E24" i="2"/>
  <c r="F36" i="5" s="1"/>
  <c r="E23" i="2"/>
  <c r="F35" i="5" s="1"/>
  <c r="E22" i="2"/>
  <c r="F34" i="5" s="1"/>
  <c r="E19" i="2"/>
  <c r="F31" i="5" s="1"/>
  <c r="E18" i="2"/>
  <c r="F30" i="5" s="1"/>
  <c r="E16" i="2"/>
  <c r="F28" i="5" s="1"/>
  <c r="E15" i="2"/>
  <c r="F27" i="5" s="1"/>
  <c r="E14" i="2"/>
  <c r="F26" i="5" s="1"/>
  <c r="E13" i="2"/>
  <c r="F25" i="5" s="1"/>
  <c r="E12" i="2"/>
  <c r="F24" i="5" s="1"/>
  <c r="E10" i="2"/>
  <c r="F22" i="5" s="1"/>
  <c r="E9" i="2"/>
  <c r="F21" i="5" s="1"/>
  <c r="E8" i="2"/>
  <c r="F20" i="5" s="1"/>
  <c r="E6" i="2"/>
  <c r="F18" i="5" s="1"/>
  <c r="E5" i="2"/>
  <c r="F17" i="5" s="1"/>
  <c r="F33" i="2" l="1"/>
  <c r="G45" i="5" s="1"/>
  <c r="F45" i="5"/>
  <c r="E437" i="3"/>
  <c r="F608" i="5" s="1"/>
  <c r="E436" i="3"/>
  <c r="F607" i="5" s="1"/>
  <c r="E435" i="3"/>
  <c r="F606" i="5" s="1"/>
  <c r="E433" i="3"/>
  <c r="F604" i="5" s="1"/>
  <c r="E432" i="3"/>
  <c r="F603" i="5" s="1"/>
  <c r="E430" i="3"/>
  <c r="F601" i="5" s="1"/>
  <c r="E429" i="3"/>
  <c r="F600" i="5" s="1"/>
  <c r="E426" i="3"/>
  <c r="F597" i="5" s="1"/>
  <c r="E425" i="3"/>
  <c r="F596" i="5" s="1"/>
  <c r="E424" i="3"/>
  <c r="F595" i="5" s="1"/>
  <c r="E423" i="3"/>
  <c r="F594" i="5" s="1"/>
  <c r="E422" i="3"/>
  <c r="F593" i="5" s="1"/>
  <c r="E419" i="3"/>
  <c r="F590" i="5" s="1"/>
  <c r="E417" i="3"/>
  <c r="F588" i="5" s="1"/>
  <c r="E416" i="3"/>
  <c r="F587" i="5" s="1"/>
  <c r="E414" i="3"/>
  <c r="F585" i="5" s="1"/>
  <c r="E413" i="3"/>
  <c r="F584" i="5" s="1"/>
  <c r="E412" i="3"/>
  <c r="F583" i="5" s="1"/>
  <c r="E411" i="3"/>
  <c r="F582" i="5" s="1"/>
  <c r="E410" i="3"/>
  <c r="F581" i="5" s="1"/>
  <c r="E409" i="3"/>
  <c r="F580" i="5" s="1"/>
  <c r="E408" i="3"/>
  <c r="F579" i="5" s="1"/>
  <c r="E407" i="3"/>
  <c r="F578" i="5" s="1"/>
  <c r="E405" i="3"/>
  <c r="F576" i="5" s="1"/>
  <c r="E404" i="3"/>
  <c r="F575" i="5" s="1"/>
  <c r="E401" i="3"/>
  <c r="F572" i="5" s="1"/>
  <c r="E400" i="3"/>
  <c r="F571" i="5" s="1"/>
  <c r="E399" i="3"/>
  <c r="F570" i="5" s="1"/>
  <c r="E398" i="3"/>
  <c r="F569" i="5" s="1"/>
  <c r="E397" i="3"/>
  <c r="F568" i="5" s="1"/>
  <c r="E396" i="3"/>
  <c r="F567" i="5" s="1"/>
  <c r="E393" i="3"/>
  <c r="F564" i="5" s="1"/>
  <c r="E392" i="3"/>
  <c r="F563" i="5" s="1"/>
  <c r="E391" i="3"/>
  <c r="F562" i="5" s="1"/>
  <c r="E389" i="3"/>
  <c r="F560" i="5" s="1"/>
  <c r="E388" i="3"/>
  <c r="F559" i="5" s="1"/>
  <c r="E386" i="3"/>
  <c r="F557" i="5" s="1"/>
  <c r="E385" i="3"/>
  <c r="F556" i="5" s="1"/>
  <c r="E384" i="3"/>
  <c r="F555" i="5" s="1"/>
  <c r="E382" i="3"/>
  <c r="F553" i="5" s="1"/>
  <c r="E381" i="3"/>
  <c r="F552" i="5" s="1"/>
  <c r="E380" i="3"/>
  <c r="F551" i="5" s="1"/>
  <c r="E379" i="3"/>
  <c r="F550" i="5" s="1"/>
  <c r="E377" i="3"/>
  <c r="F548" i="5" s="1"/>
  <c r="E376" i="3"/>
  <c r="F547" i="5" s="1"/>
  <c r="E375" i="3"/>
  <c r="F546" i="5" s="1"/>
  <c r="E373" i="3"/>
  <c r="F544" i="5" s="1"/>
  <c r="E372" i="3"/>
  <c r="F543" i="5" s="1"/>
  <c r="E370" i="3"/>
  <c r="F541" i="5" s="1"/>
  <c r="E369" i="3"/>
  <c r="F540" i="5" s="1"/>
  <c r="E367" i="3"/>
  <c r="F538" i="5" s="1"/>
  <c r="E366" i="3"/>
  <c r="F537" i="5" s="1"/>
  <c r="E364" i="3"/>
  <c r="F535" i="5" s="1"/>
  <c r="E363" i="3"/>
  <c r="F534" i="5" s="1"/>
  <c r="E362" i="3"/>
  <c r="F533" i="5" s="1"/>
  <c r="E360" i="3"/>
  <c r="F531" i="5" s="1"/>
  <c r="E359" i="3"/>
  <c r="F530" i="5" s="1"/>
  <c r="E358" i="3"/>
  <c r="F529" i="5" s="1"/>
  <c r="E357" i="3"/>
  <c r="F528" i="5" s="1"/>
  <c r="E356" i="3"/>
  <c r="F527" i="5" s="1"/>
  <c r="E354" i="3"/>
  <c r="F525" i="5" s="1"/>
  <c r="E353" i="3"/>
  <c r="F524" i="5" s="1"/>
  <c r="E352" i="3"/>
  <c r="F523" i="5" s="1"/>
  <c r="E350" i="3"/>
  <c r="F521" i="5" s="1"/>
  <c r="E349" i="3"/>
  <c r="F520" i="5" s="1"/>
  <c r="E348" i="3"/>
  <c r="F519" i="5" s="1"/>
  <c r="E346" i="3"/>
  <c r="F517" i="5" s="1"/>
  <c r="E345" i="3"/>
  <c r="F516" i="5" s="1"/>
  <c r="E343" i="3"/>
  <c r="F514" i="5" s="1"/>
  <c r="E341" i="3"/>
  <c r="F512" i="5" s="1"/>
  <c r="E339" i="3"/>
  <c r="F510" i="5" s="1"/>
  <c r="E338" i="3"/>
  <c r="F509" i="5" s="1"/>
  <c r="E337" i="3"/>
  <c r="F508" i="5" s="1"/>
  <c r="E336" i="3"/>
  <c r="F507" i="5" s="1"/>
  <c r="E335" i="3"/>
  <c r="F506" i="5" s="1"/>
  <c r="E334" i="3"/>
  <c r="F505" i="5" s="1"/>
  <c r="E333" i="3"/>
  <c r="F504" i="5" s="1"/>
  <c r="E332" i="3"/>
  <c r="F503" i="5" s="1"/>
  <c r="E331" i="3"/>
  <c r="F502" i="5" s="1"/>
  <c r="E330" i="3"/>
  <c r="F501" i="5" s="1"/>
  <c r="E327" i="3"/>
  <c r="F498" i="5" s="1"/>
  <c r="E326" i="3"/>
  <c r="F497" i="5" s="1"/>
  <c r="E324" i="3"/>
  <c r="F495" i="5" s="1"/>
  <c r="E321" i="3"/>
  <c r="F492" i="5" s="1"/>
  <c r="E320" i="3"/>
  <c r="F491" i="5" s="1"/>
  <c r="E319" i="3"/>
  <c r="F490" i="5" s="1"/>
  <c r="E318" i="3"/>
  <c r="F489" i="5" s="1"/>
  <c r="E317" i="3"/>
  <c r="F488" i="5" s="1"/>
  <c r="E316" i="3"/>
  <c r="F487" i="5" s="1"/>
  <c r="E314" i="3"/>
  <c r="F485" i="5" s="1"/>
  <c r="E313" i="3"/>
  <c r="F484" i="5" s="1"/>
  <c r="E312" i="3"/>
  <c r="F483" i="5" s="1"/>
  <c r="E311" i="3"/>
  <c r="F482" i="5" s="1"/>
  <c r="E309" i="3"/>
  <c r="F480" i="5" s="1"/>
  <c r="E308" i="3"/>
  <c r="F479" i="5" s="1"/>
  <c r="E307" i="3"/>
  <c r="F478" i="5" s="1"/>
  <c r="E306" i="3"/>
  <c r="F477" i="5" s="1"/>
  <c r="E305" i="3"/>
  <c r="F476" i="5" s="1"/>
  <c r="E303" i="3"/>
  <c r="F474" i="5" s="1"/>
  <c r="E302" i="3"/>
  <c r="F473" i="5" s="1"/>
  <c r="E301" i="3"/>
  <c r="F472" i="5" s="1"/>
  <c r="E300" i="3"/>
  <c r="F471" i="5" s="1"/>
  <c r="E299" i="3"/>
  <c r="F470" i="5" s="1"/>
  <c r="E298" i="3"/>
  <c r="F469" i="5" s="1"/>
  <c r="E297" i="3"/>
  <c r="F468" i="5" s="1"/>
  <c r="E295" i="3"/>
  <c r="F466" i="5" s="1"/>
  <c r="E294" i="3"/>
  <c r="F465" i="5" s="1"/>
  <c r="E293" i="3"/>
  <c r="F464" i="5" s="1"/>
  <c r="E292" i="3"/>
  <c r="F463" i="5" s="1"/>
  <c r="E291" i="3"/>
  <c r="F462" i="5" s="1"/>
  <c r="E290" i="3"/>
  <c r="F461" i="5" s="1"/>
  <c r="E289" i="3"/>
  <c r="F460" i="5" s="1"/>
  <c r="E288" i="3"/>
  <c r="F459" i="5" s="1"/>
  <c r="E287" i="3"/>
  <c r="F458" i="5" s="1"/>
  <c r="E286" i="3"/>
  <c r="F457" i="5" s="1"/>
  <c r="E285" i="3"/>
  <c r="F456" i="5" s="1"/>
  <c r="E284" i="3"/>
  <c r="F455" i="5" s="1"/>
  <c r="E282" i="3"/>
  <c r="F453" i="5" s="1"/>
  <c r="E281" i="3"/>
  <c r="F452" i="5" s="1"/>
  <c r="E280" i="3"/>
  <c r="F451" i="5" s="1"/>
  <c r="E279" i="3"/>
  <c r="F450" i="5" s="1"/>
  <c r="E277" i="3"/>
  <c r="F448" i="5" s="1"/>
  <c r="E276" i="3"/>
  <c r="F447" i="5" s="1"/>
  <c r="E275" i="3"/>
  <c r="F446" i="5" s="1"/>
  <c r="E274" i="3"/>
  <c r="F445" i="5" s="1"/>
  <c r="E273" i="3"/>
  <c r="F444" i="5" s="1"/>
  <c r="E272" i="3"/>
  <c r="F443" i="5" s="1"/>
  <c r="E271" i="3"/>
  <c r="F442" i="5" s="1"/>
  <c r="E270" i="3"/>
  <c r="F441" i="5" s="1"/>
  <c r="E268" i="3"/>
  <c r="F439" i="5" s="1"/>
  <c r="E267" i="3"/>
  <c r="F438" i="5" s="1"/>
  <c r="E266" i="3"/>
  <c r="F437" i="5" s="1"/>
  <c r="E265" i="3"/>
  <c r="F436" i="5" s="1"/>
  <c r="E264" i="3"/>
  <c r="F435" i="5" s="1"/>
  <c r="E263" i="3"/>
  <c r="F434" i="5" s="1"/>
  <c r="E262" i="3"/>
  <c r="F433" i="5" s="1"/>
  <c r="E261" i="3"/>
  <c r="F432" i="5" s="1"/>
  <c r="E260" i="3"/>
  <c r="F431" i="5" s="1"/>
  <c r="E258" i="3"/>
  <c r="F429" i="5" s="1"/>
  <c r="E257" i="3"/>
  <c r="F428" i="5" s="1"/>
  <c r="E256" i="3"/>
  <c r="F427" i="5" s="1"/>
  <c r="E255" i="3"/>
  <c r="F426" i="5" s="1"/>
  <c r="E254" i="3"/>
  <c r="F425" i="5" s="1"/>
  <c r="E253" i="3"/>
  <c r="F424" i="5" s="1"/>
  <c r="E252" i="3"/>
  <c r="F423" i="5" s="1"/>
  <c r="E251" i="3"/>
  <c r="F422" i="5" s="1"/>
  <c r="E250" i="3"/>
  <c r="F421" i="5" s="1"/>
  <c r="E249" i="3"/>
  <c r="F420" i="5" s="1"/>
  <c r="E248" i="3"/>
  <c r="F419" i="5" s="1"/>
  <c r="E247" i="3"/>
  <c r="F418" i="5" s="1"/>
  <c r="E246" i="3"/>
  <c r="F417" i="5" s="1"/>
  <c r="E245" i="3"/>
  <c r="F416" i="5" s="1"/>
  <c r="E244" i="3"/>
  <c r="F415" i="5" s="1"/>
  <c r="E243" i="3"/>
  <c r="F414" i="5" s="1"/>
  <c r="E242" i="3"/>
  <c r="F413" i="5" s="1"/>
  <c r="E240" i="3"/>
  <c r="F411" i="5" s="1"/>
  <c r="E239" i="3"/>
  <c r="F410" i="5" s="1"/>
  <c r="E238" i="3"/>
  <c r="F409" i="5" s="1"/>
  <c r="E237" i="3"/>
  <c r="F408" i="5" s="1"/>
  <c r="E235" i="3"/>
  <c r="F406" i="5" s="1"/>
  <c r="E234" i="3"/>
  <c r="F405" i="5" s="1"/>
  <c r="E233" i="3"/>
  <c r="F404" i="5" s="1"/>
  <c r="E231" i="3"/>
  <c r="F402" i="5" s="1"/>
  <c r="E230" i="3"/>
  <c r="F401" i="5" s="1"/>
  <c r="E227" i="3"/>
  <c r="F398" i="5" s="1"/>
  <c r="E226" i="3"/>
  <c r="F397" i="5" s="1"/>
  <c r="E225" i="3"/>
  <c r="F396" i="5" s="1"/>
  <c r="E224" i="3"/>
  <c r="F395" i="5" s="1"/>
  <c r="E222" i="3"/>
  <c r="F393" i="5" s="1"/>
  <c r="E219" i="3"/>
  <c r="F390" i="5" s="1"/>
  <c r="E218" i="3"/>
  <c r="F389" i="5" s="1"/>
  <c r="E216" i="3"/>
  <c r="F387" i="5" s="1"/>
  <c r="E215" i="3"/>
  <c r="F386" i="5" s="1"/>
  <c r="E214" i="3"/>
  <c r="F385" i="5" s="1"/>
  <c r="E213" i="3"/>
  <c r="F384" i="5" s="1"/>
  <c r="E212" i="3"/>
  <c r="F383" i="5" s="1"/>
  <c r="E211" i="3"/>
  <c r="F382" i="5" s="1"/>
  <c r="E210" i="3"/>
  <c r="F381" i="5" s="1"/>
  <c r="E208" i="3"/>
  <c r="F379" i="5" s="1"/>
  <c r="E207" i="3"/>
  <c r="F378" i="5" s="1"/>
  <c r="E206" i="3"/>
  <c r="F377" i="5" s="1"/>
  <c r="E204" i="3"/>
  <c r="F375" i="5" s="1"/>
  <c r="E203" i="3"/>
  <c r="F374" i="5" s="1"/>
  <c r="E201" i="3"/>
  <c r="F372" i="5" s="1"/>
  <c r="E200" i="3"/>
  <c r="F371" i="5" s="1"/>
  <c r="E199" i="3"/>
  <c r="F370" i="5" s="1"/>
  <c r="E196" i="3"/>
  <c r="F367" i="5" s="1"/>
  <c r="E195" i="3"/>
  <c r="F366" i="5" s="1"/>
  <c r="E194" i="3"/>
  <c r="F365" i="5" s="1"/>
  <c r="E193" i="3"/>
  <c r="F364" i="5" s="1"/>
  <c r="E192" i="3"/>
  <c r="F363" i="5" s="1"/>
  <c r="E191" i="3"/>
  <c r="F362" i="5" s="1"/>
  <c r="E189" i="3"/>
  <c r="F360" i="5" s="1"/>
  <c r="E188" i="3"/>
  <c r="F359" i="5" s="1"/>
  <c r="E187" i="3"/>
  <c r="F358" i="5" s="1"/>
  <c r="E186" i="3"/>
  <c r="F357" i="5" s="1"/>
  <c r="E184" i="3"/>
  <c r="F355" i="5" s="1"/>
  <c r="E183" i="3"/>
  <c r="F354" i="5" s="1"/>
  <c r="E182" i="3"/>
  <c r="F353" i="5" s="1"/>
  <c r="E180" i="3"/>
  <c r="F351" i="5" s="1"/>
  <c r="E179" i="3"/>
  <c r="F350" i="5" s="1"/>
  <c r="E176" i="3"/>
  <c r="F347" i="5" s="1"/>
  <c r="E175" i="3"/>
  <c r="F346" i="5" s="1"/>
  <c r="E173" i="3"/>
  <c r="F344" i="5" s="1"/>
  <c r="E172" i="3"/>
  <c r="F343" i="5" s="1"/>
  <c r="E171" i="3"/>
  <c r="F342" i="5" s="1"/>
  <c r="E170" i="3"/>
  <c r="F341" i="5" s="1"/>
  <c r="E169" i="3"/>
  <c r="F340" i="5" s="1"/>
  <c r="E167" i="3"/>
  <c r="F338" i="5" s="1"/>
  <c r="E166" i="3"/>
  <c r="F337" i="5" s="1"/>
  <c r="E165" i="3"/>
  <c r="F336" i="5" s="1"/>
  <c r="E164" i="3"/>
  <c r="F335" i="5" s="1"/>
  <c r="E163" i="3"/>
  <c r="F334" i="5" s="1"/>
  <c r="E162" i="3"/>
  <c r="F333" i="5" s="1"/>
  <c r="E161" i="3"/>
  <c r="F332" i="5" s="1"/>
  <c r="E160" i="3"/>
  <c r="F331" i="5" s="1"/>
  <c r="E158" i="3"/>
  <c r="F329" i="5" s="1"/>
  <c r="E157" i="3"/>
  <c r="F328" i="5" s="1"/>
  <c r="E156" i="3"/>
  <c r="F327" i="5" s="1"/>
  <c r="E154" i="3"/>
  <c r="F325" i="5" s="1"/>
  <c r="E153" i="3"/>
  <c r="F324" i="5" s="1"/>
  <c r="E152" i="3"/>
  <c r="F323" i="5" s="1"/>
  <c r="E150" i="3"/>
  <c r="F321" i="5" s="1"/>
  <c r="E149" i="3"/>
  <c r="F320" i="5" s="1"/>
  <c r="E147" i="3"/>
  <c r="F318" i="5" s="1"/>
  <c r="E146" i="3"/>
  <c r="F317" i="5" s="1"/>
  <c r="E145" i="3"/>
  <c r="F316" i="5" s="1"/>
  <c r="E144" i="3"/>
  <c r="F315" i="5" s="1"/>
  <c r="E143" i="3"/>
  <c r="F314" i="5" s="1"/>
  <c r="E142" i="3"/>
  <c r="F313" i="5" s="1"/>
  <c r="E141" i="3"/>
  <c r="F312" i="5" s="1"/>
  <c r="E140" i="3"/>
  <c r="F311" i="5" s="1"/>
  <c r="E138" i="3"/>
  <c r="F309" i="5" s="1"/>
  <c r="E136" i="3"/>
  <c r="F307" i="5" s="1"/>
  <c r="E134" i="3"/>
  <c r="F305" i="5" s="1"/>
  <c r="E133" i="3"/>
  <c r="F304" i="5" s="1"/>
  <c r="E132" i="3"/>
  <c r="F303" i="5" s="1"/>
  <c r="E131" i="3"/>
  <c r="F302" i="5" s="1"/>
  <c r="E130" i="3"/>
  <c r="F301" i="5" s="1"/>
  <c r="E129" i="3"/>
  <c r="F300" i="5" s="1"/>
  <c r="E128" i="3"/>
  <c r="F299" i="5" s="1"/>
  <c r="E126" i="3"/>
  <c r="F297" i="5" s="1"/>
  <c r="E125" i="3"/>
  <c r="F296" i="5" s="1"/>
  <c r="E123" i="3"/>
  <c r="F294" i="5" s="1"/>
  <c r="E122" i="3"/>
  <c r="F293" i="5" s="1"/>
  <c r="E120" i="3"/>
  <c r="F291" i="5" s="1"/>
  <c r="E119" i="3"/>
  <c r="F290" i="5" s="1"/>
  <c r="E118" i="3"/>
  <c r="F289" i="5" s="1"/>
  <c r="E116" i="3"/>
  <c r="F287" i="5" s="1"/>
  <c r="E115" i="3"/>
  <c r="F286" i="5" s="1"/>
  <c r="E113" i="3"/>
  <c r="F284" i="5" s="1"/>
  <c r="E110" i="3"/>
  <c r="F281" i="5" s="1"/>
  <c r="E109" i="3"/>
  <c r="F280" i="5" s="1"/>
  <c r="E107" i="3"/>
  <c r="F278" i="5" s="1"/>
  <c r="E106" i="3"/>
  <c r="F277" i="5" s="1"/>
  <c r="E105" i="3"/>
  <c r="F276" i="5" s="1"/>
  <c r="E102" i="3"/>
  <c r="F273" i="5" s="1"/>
  <c r="E101" i="3"/>
  <c r="F272" i="5" s="1"/>
  <c r="E100" i="3"/>
  <c r="F271" i="5" s="1"/>
  <c r="E99" i="3"/>
  <c r="F270" i="5" s="1"/>
  <c r="E98" i="3"/>
  <c r="F269" i="5" s="1"/>
  <c r="E97" i="3"/>
  <c r="F268" i="5" s="1"/>
  <c r="E95" i="3"/>
  <c r="F266" i="5" s="1"/>
  <c r="E94" i="3"/>
  <c r="F265" i="5" s="1"/>
  <c r="E93" i="3"/>
  <c r="F264" i="5" s="1"/>
  <c r="E92" i="3"/>
  <c r="F263" i="5" s="1"/>
  <c r="E91" i="3"/>
  <c r="F262" i="5" s="1"/>
  <c r="E89" i="3"/>
  <c r="F260" i="5" s="1"/>
  <c r="E88" i="3"/>
  <c r="F259" i="5" s="1"/>
  <c r="E87" i="3"/>
  <c r="F258" i="5" s="1"/>
  <c r="E85" i="3"/>
  <c r="F256" i="5" s="1"/>
  <c r="E84" i="3"/>
  <c r="F255" i="5" s="1"/>
  <c r="E81" i="3"/>
  <c r="F252" i="5" s="1"/>
  <c r="E80" i="3"/>
  <c r="F251" i="5" s="1"/>
  <c r="E78" i="3"/>
  <c r="F249" i="5" s="1"/>
  <c r="E77" i="3"/>
  <c r="F248" i="5" s="1"/>
  <c r="E76" i="3"/>
  <c r="F247" i="5" s="1"/>
  <c r="E75" i="3"/>
  <c r="F246" i="5" s="1"/>
  <c r="E74" i="3"/>
  <c r="F245" i="5" s="1"/>
  <c r="E72" i="3"/>
  <c r="F243" i="5" s="1"/>
  <c r="E71" i="3"/>
  <c r="F242" i="5" s="1"/>
  <c r="E70" i="3"/>
  <c r="F241" i="5" s="1"/>
  <c r="E69" i="3"/>
  <c r="F240" i="5" s="1"/>
  <c r="E67" i="3"/>
  <c r="F238" i="5" s="1"/>
  <c r="E66" i="3"/>
  <c r="F237" i="5" s="1"/>
  <c r="E65" i="3"/>
  <c r="F236" i="5" s="1"/>
  <c r="E64" i="3"/>
  <c r="F235" i="5" s="1"/>
  <c r="E63" i="3"/>
  <c r="F234" i="5" s="1"/>
  <c r="E61" i="3"/>
  <c r="F232" i="5" s="1"/>
  <c r="E60" i="3"/>
  <c r="F231" i="5" s="1"/>
  <c r="E59" i="3"/>
  <c r="F230" i="5" s="1"/>
  <c r="E57" i="3"/>
  <c r="F228" i="5" s="1"/>
  <c r="E56" i="3"/>
  <c r="F227" i="5" s="1"/>
  <c r="E55" i="3"/>
  <c r="F226" i="5" s="1"/>
  <c r="E54" i="3"/>
  <c r="F225" i="5" s="1"/>
  <c r="E52" i="3"/>
  <c r="F223" i="5" s="1"/>
  <c r="E51" i="3"/>
  <c r="F222" i="5" s="1"/>
  <c r="E50" i="3"/>
  <c r="F221" i="5" s="1"/>
  <c r="E49" i="3"/>
  <c r="F220" i="5" s="1"/>
  <c r="E47" i="3"/>
  <c r="F218" i="5" s="1"/>
  <c r="E46" i="3"/>
  <c r="F217" i="5" s="1"/>
  <c r="E44" i="3"/>
  <c r="F215" i="5" s="1"/>
  <c r="E43" i="3"/>
  <c r="F214" i="5" s="1"/>
  <c r="E42" i="3"/>
  <c r="F213" i="5" s="1"/>
  <c r="E41" i="3"/>
  <c r="F212" i="5" s="1"/>
  <c r="E40" i="3"/>
  <c r="F211" i="5" s="1"/>
  <c r="E39" i="3"/>
  <c r="F210" i="5" s="1"/>
  <c r="E38" i="3"/>
  <c r="F209" i="5" s="1"/>
  <c r="E37" i="3"/>
  <c r="F208" i="5" s="1"/>
  <c r="E35" i="3"/>
  <c r="F206" i="5" s="1"/>
  <c r="E33" i="3"/>
  <c r="F204" i="5" s="1"/>
  <c r="E31" i="3"/>
  <c r="F202" i="5" s="1"/>
  <c r="E30" i="3"/>
  <c r="F201" i="5" s="1"/>
  <c r="E29" i="3"/>
  <c r="F200" i="5" s="1"/>
  <c r="E28" i="3"/>
  <c r="F199" i="5" s="1"/>
  <c r="E27" i="3"/>
  <c r="F198" i="5" s="1"/>
  <c r="E26" i="3"/>
  <c r="F197" i="5" s="1"/>
  <c r="E25" i="3"/>
  <c r="F196" i="5" s="1"/>
  <c r="E23" i="3"/>
  <c r="F194" i="5" s="1"/>
  <c r="E22" i="3"/>
  <c r="F193" i="5" s="1"/>
  <c r="E20" i="3"/>
  <c r="F191" i="5" s="1"/>
  <c r="E19" i="3"/>
  <c r="F190" i="5" s="1"/>
  <c r="E18" i="3"/>
  <c r="F189" i="5" s="1"/>
  <c r="E16" i="3"/>
  <c r="F187" i="5" s="1"/>
  <c r="E15" i="3"/>
  <c r="F186" i="5" s="1"/>
  <c r="E14" i="3"/>
  <c r="F185" i="5" s="1"/>
  <c r="E13" i="3"/>
  <c r="F184" i="5" s="1"/>
  <c r="E11" i="3"/>
  <c r="F182" i="5" s="1"/>
  <c r="E9" i="3"/>
  <c r="F180" i="5" s="1"/>
  <c r="E8" i="3"/>
  <c r="F179" i="5" s="1"/>
  <c r="E6" i="3"/>
  <c r="F177" i="5" s="1"/>
  <c r="F235" i="3" l="1"/>
  <c r="G406" i="5" s="1"/>
  <c r="F156" i="3"/>
  <c r="G327" i="5" s="1"/>
  <c r="F59" i="3"/>
  <c r="G230" i="5" s="1"/>
  <c r="F41" i="2"/>
  <c r="G53" i="5" s="1"/>
  <c r="F233" i="3"/>
  <c r="G404" i="5" s="1"/>
  <c r="F125" i="3"/>
  <c r="G296" i="5" s="1"/>
  <c r="F93" i="3"/>
  <c r="G264" i="5" s="1"/>
  <c r="F337" i="3"/>
  <c r="G508" i="5" s="1"/>
  <c r="A14" i="5" l="1"/>
  <c r="C14" i="5"/>
  <c r="A15" i="5"/>
  <c r="C15" i="5"/>
  <c r="A16" i="5"/>
  <c r="C16" i="5"/>
  <c r="A17" i="5"/>
  <c r="C17" i="5"/>
  <c r="A18" i="5"/>
  <c r="C18" i="5"/>
  <c r="A19" i="5"/>
  <c r="C19" i="5"/>
  <c r="A20" i="5"/>
  <c r="C20" i="5"/>
  <c r="A21" i="5"/>
  <c r="C21" i="5"/>
  <c r="A22" i="5"/>
  <c r="C22" i="5"/>
  <c r="A23" i="5"/>
  <c r="C23" i="5"/>
  <c r="A24" i="5"/>
  <c r="C24" i="5"/>
  <c r="A25" i="5"/>
  <c r="C25" i="5"/>
  <c r="A26" i="5"/>
  <c r="C26" i="5"/>
  <c r="A27" i="5"/>
  <c r="C27" i="5"/>
  <c r="A28" i="5"/>
  <c r="C28" i="5"/>
  <c r="A29" i="5"/>
  <c r="C29" i="5"/>
  <c r="A30" i="5"/>
  <c r="C30" i="5"/>
  <c r="A31" i="5"/>
  <c r="C31" i="5"/>
  <c r="A32" i="5"/>
  <c r="C32" i="5"/>
  <c r="A33" i="5"/>
  <c r="C33" i="5"/>
  <c r="A34" i="5"/>
  <c r="C34" i="5"/>
  <c r="A35" i="5"/>
  <c r="C35" i="5"/>
  <c r="A36" i="5"/>
  <c r="C36" i="5"/>
  <c r="A37" i="5"/>
  <c r="C37" i="5"/>
  <c r="A38" i="5"/>
  <c r="C38" i="5"/>
  <c r="A39" i="5"/>
  <c r="C39" i="5"/>
  <c r="A40" i="5"/>
  <c r="C40" i="5"/>
  <c r="A41" i="5"/>
  <c r="C41" i="5"/>
  <c r="A42" i="5"/>
  <c r="C42" i="5"/>
  <c r="C43" i="5"/>
  <c r="A44" i="5"/>
  <c r="C44" i="5"/>
  <c r="A45" i="5"/>
  <c r="C45" i="5"/>
  <c r="A46" i="5"/>
  <c r="C46" i="5"/>
  <c r="A47" i="5"/>
  <c r="C47" i="5"/>
  <c r="A48" i="5"/>
  <c r="C48" i="5"/>
  <c r="A49" i="5"/>
  <c r="C49" i="5"/>
  <c r="A50" i="5"/>
  <c r="C50" i="5"/>
  <c r="A51" i="5"/>
  <c r="C51" i="5"/>
  <c r="A52" i="5"/>
  <c r="C52" i="5"/>
  <c r="A53" i="5"/>
  <c r="C53" i="5"/>
  <c r="A54" i="5"/>
  <c r="C54" i="5"/>
  <c r="A55" i="5"/>
  <c r="C55" i="5"/>
  <c r="A56" i="5"/>
  <c r="C56" i="5"/>
  <c r="A57" i="5"/>
  <c r="C57" i="5"/>
  <c r="A58" i="5"/>
  <c r="C58" i="5"/>
  <c r="A59" i="5"/>
  <c r="C59" i="5"/>
  <c r="A60" i="5"/>
  <c r="C60" i="5"/>
  <c r="A61" i="5"/>
  <c r="C61" i="5"/>
  <c r="A62" i="5"/>
  <c r="C62" i="5"/>
  <c r="A63" i="5"/>
  <c r="C63" i="5"/>
  <c r="A64" i="5"/>
  <c r="C64" i="5"/>
  <c r="A65" i="5"/>
  <c r="C65" i="5"/>
  <c r="A66" i="5"/>
  <c r="C66" i="5"/>
  <c r="A67" i="5"/>
  <c r="C67" i="5"/>
  <c r="A68" i="5"/>
  <c r="C68" i="5"/>
  <c r="A69" i="5"/>
  <c r="C69" i="5"/>
  <c r="A70" i="5"/>
  <c r="C70" i="5"/>
  <c r="A71" i="5"/>
  <c r="C71" i="5"/>
  <c r="A72" i="5"/>
  <c r="C72" i="5"/>
  <c r="A73" i="5"/>
  <c r="C73" i="5"/>
  <c r="A74" i="5"/>
  <c r="C74" i="5"/>
  <c r="A75" i="5"/>
  <c r="C75" i="5"/>
  <c r="A76" i="5"/>
  <c r="C76" i="5"/>
  <c r="A77" i="5"/>
  <c r="C77" i="5"/>
  <c r="C78" i="5"/>
  <c r="A79" i="5"/>
  <c r="A80" i="5"/>
  <c r="C80" i="5"/>
  <c r="C81" i="5"/>
  <c r="A82" i="5"/>
  <c r="A83" i="5"/>
  <c r="C83" i="5"/>
  <c r="A84" i="5"/>
  <c r="C84" i="5"/>
  <c r="A85" i="5"/>
  <c r="C85" i="5"/>
  <c r="A86" i="5"/>
  <c r="C86" i="5"/>
  <c r="A87" i="5"/>
  <c r="C87" i="5"/>
  <c r="A88" i="5"/>
  <c r="C88" i="5"/>
  <c r="A89" i="5"/>
  <c r="C89" i="5"/>
  <c r="A90" i="5"/>
  <c r="C90" i="5"/>
  <c r="A91" i="5"/>
  <c r="C91" i="5"/>
  <c r="C92" i="5"/>
  <c r="A93" i="5"/>
  <c r="C93" i="5"/>
  <c r="A94" i="5"/>
  <c r="C94" i="5"/>
  <c r="A95" i="5"/>
  <c r="C95" i="5"/>
  <c r="A96" i="5"/>
  <c r="C96" i="5"/>
  <c r="A97" i="5"/>
  <c r="C97" i="5"/>
  <c r="A98" i="5"/>
  <c r="C98" i="5"/>
  <c r="A99" i="5"/>
  <c r="C99" i="5"/>
  <c r="A100" i="5"/>
  <c r="C100" i="5"/>
  <c r="A101" i="5"/>
  <c r="C101" i="5"/>
  <c r="A102" i="5"/>
  <c r="C102" i="5"/>
  <c r="A103" i="5"/>
  <c r="C103" i="5"/>
  <c r="A104" i="5"/>
  <c r="C104" i="5"/>
  <c r="A105" i="5"/>
  <c r="C105" i="5"/>
  <c r="A106" i="5"/>
  <c r="C106" i="5"/>
  <c r="A107" i="5"/>
  <c r="C107" i="5"/>
  <c r="C108" i="5"/>
  <c r="A109" i="5"/>
  <c r="C109" i="5"/>
  <c r="A110" i="5"/>
  <c r="C110" i="5"/>
  <c r="A111" i="5"/>
  <c r="C111" i="5"/>
  <c r="A112" i="5"/>
  <c r="C112" i="5"/>
  <c r="C113" i="5"/>
  <c r="C114" i="5"/>
  <c r="A115" i="5"/>
  <c r="C115" i="5"/>
  <c r="A116" i="5"/>
  <c r="C116" i="5"/>
  <c r="A117" i="5"/>
  <c r="C117" i="5"/>
  <c r="A118" i="5"/>
  <c r="C118" i="5"/>
  <c r="A119" i="5"/>
  <c r="C119" i="5"/>
  <c r="A120" i="5"/>
  <c r="C120" i="5"/>
  <c r="A121" i="5"/>
  <c r="C121" i="5"/>
  <c r="A122" i="5"/>
  <c r="C122" i="5"/>
  <c r="A123" i="5"/>
  <c r="A124" i="5"/>
  <c r="C124" i="5"/>
  <c r="A125" i="5"/>
  <c r="C125" i="5"/>
  <c r="C126" i="5"/>
  <c r="A127" i="5"/>
  <c r="C127" i="5"/>
  <c r="A128" i="5"/>
  <c r="C128" i="5"/>
  <c r="A129" i="5"/>
  <c r="C129" i="5"/>
  <c r="A130" i="5"/>
  <c r="C130" i="5"/>
  <c r="A131" i="5"/>
  <c r="C131" i="5"/>
  <c r="A132" i="5"/>
  <c r="C132" i="5"/>
  <c r="A133" i="5"/>
  <c r="C133" i="5"/>
  <c r="A134" i="5"/>
  <c r="C134" i="5"/>
  <c r="A135" i="5"/>
  <c r="C135" i="5"/>
  <c r="A136" i="5"/>
  <c r="C136" i="5"/>
  <c r="A137" i="5"/>
  <c r="C137" i="5"/>
  <c r="A138" i="5"/>
  <c r="A139" i="5"/>
  <c r="C139" i="5"/>
  <c r="A140" i="5"/>
  <c r="C140" i="5"/>
  <c r="A141" i="5"/>
  <c r="C141" i="5"/>
  <c r="A142" i="5"/>
  <c r="C142" i="5"/>
  <c r="A143" i="5"/>
  <c r="C143" i="5"/>
  <c r="A144" i="5"/>
  <c r="C144" i="5"/>
  <c r="A145" i="5"/>
  <c r="C145" i="5"/>
  <c r="A146" i="5"/>
  <c r="C146" i="5"/>
  <c r="A147" i="5"/>
  <c r="C147" i="5"/>
  <c r="A148" i="5"/>
  <c r="C148" i="5"/>
  <c r="A149" i="5"/>
  <c r="C149" i="5"/>
  <c r="A150" i="5"/>
  <c r="C150" i="5"/>
  <c r="A151" i="5"/>
  <c r="C151" i="5"/>
  <c r="A152" i="5"/>
  <c r="C152" i="5"/>
  <c r="A153" i="5"/>
  <c r="C153" i="5"/>
  <c r="A154" i="5"/>
  <c r="C154" i="5"/>
  <c r="A155" i="5"/>
  <c r="C155" i="5"/>
  <c r="A156" i="5"/>
  <c r="C156" i="5"/>
  <c r="A157" i="5"/>
  <c r="C157" i="5"/>
  <c r="A158" i="5"/>
  <c r="C158" i="5"/>
  <c r="A159" i="5"/>
  <c r="C159" i="5"/>
  <c r="A160" i="5"/>
  <c r="C160" i="5"/>
  <c r="A161" i="5"/>
  <c r="C161" i="5"/>
  <c r="A162" i="5"/>
  <c r="C162" i="5"/>
  <c r="A163" i="5"/>
  <c r="C163" i="5"/>
  <c r="A164" i="5"/>
  <c r="C164" i="5"/>
  <c r="A165" i="5"/>
  <c r="C165" i="5"/>
  <c r="A166" i="5"/>
  <c r="C166" i="5"/>
  <c r="E134" i="2" l="1"/>
  <c r="F146" i="5" s="1"/>
  <c r="F234" i="3" l="1"/>
  <c r="G405" i="5" s="1"/>
  <c r="C609" i="5" l="1"/>
  <c r="A609" i="5"/>
  <c r="C608" i="5"/>
  <c r="A608" i="5"/>
  <c r="C607" i="5"/>
  <c r="A607" i="5"/>
  <c r="C606" i="5"/>
  <c r="A606" i="5"/>
  <c r="C605" i="5"/>
  <c r="A605" i="5"/>
  <c r="C604" i="5"/>
  <c r="A604" i="5"/>
  <c r="A603" i="5"/>
  <c r="C602" i="5"/>
  <c r="A602" i="5"/>
  <c r="C601" i="5"/>
  <c r="A601" i="5"/>
  <c r="C600" i="5"/>
  <c r="A600" i="5"/>
  <c r="C599" i="5"/>
  <c r="A599" i="5"/>
  <c r="C598" i="5"/>
  <c r="A598" i="5"/>
  <c r="A597" i="5"/>
  <c r="C596" i="5"/>
  <c r="A596" i="5"/>
  <c r="C595" i="5"/>
  <c r="A595" i="5"/>
  <c r="C594" i="5"/>
  <c r="A594" i="5"/>
  <c r="C593" i="5"/>
  <c r="A593" i="5"/>
  <c r="C592" i="5"/>
  <c r="A592" i="5"/>
  <c r="C591" i="5"/>
  <c r="A591" i="5"/>
  <c r="C590" i="5"/>
  <c r="A590" i="5"/>
  <c r="C589" i="5"/>
  <c r="A589" i="5"/>
  <c r="C588" i="5"/>
  <c r="A588" i="5"/>
  <c r="C587" i="5"/>
  <c r="A587" i="5"/>
  <c r="C586" i="5"/>
  <c r="A586" i="5"/>
  <c r="C585" i="5"/>
  <c r="A585" i="5"/>
  <c r="C584" i="5"/>
  <c r="A584" i="5"/>
  <c r="C583" i="5"/>
  <c r="A583" i="5"/>
  <c r="C582" i="5"/>
  <c r="A582" i="5"/>
  <c r="C581" i="5"/>
  <c r="A581" i="5"/>
  <c r="C580" i="5"/>
  <c r="A580" i="5"/>
  <c r="C579" i="5"/>
  <c r="A579" i="5"/>
  <c r="C578" i="5"/>
  <c r="A578" i="5"/>
  <c r="A577" i="5"/>
  <c r="C576" i="5"/>
  <c r="A576" i="5"/>
  <c r="A575" i="5"/>
  <c r="C574" i="5"/>
  <c r="C573" i="5"/>
  <c r="A573" i="5"/>
  <c r="C572" i="5"/>
  <c r="A572" i="5"/>
  <c r="C571" i="5"/>
  <c r="A571" i="5"/>
  <c r="C570" i="5"/>
  <c r="A570" i="5"/>
  <c r="C569" i="5"/>
  <c r="A569" i="5"/>
  <c r="C568" i="5"/>
  <c r="A568" i="5"/>
  <c r="C567" i="5"/>
  <c r="A567" i="5"/>
  <c r="C566" i="5"/>
  <c r="A566" i="5"/>
  <c r="C565" i="5"/>
  <c r="A565" i="5"/>
  <c r="C564" i="5"/>
  <c r="A564" i="5"/>
  <c r="C563" i="5"/>
  <c r="A563" i="5"/>
  <c r="C562" i="5"/>
  <c r="A562" i="5"/>
  <c r="C561" i="5"/>
  <c r="A561" i="5"/>
  <c r="C560" i="5"/>
  <c r="A560" i="5"/>
  <c r="C559" i="5"/>
  <c r="A559" i="5"/>
  <c r="C558" i="5"/>
  <c r="A558" i="5"/>
  <c r="C557" i="5"/>
  <c r="A557" i="5"/>
  <c r="C556" i="5"/>
  <c r="A556" i="5"/>
  <c r="C555" i="5"/>
  <c r="A555" i="5"/>
  <c r="C554" i="5"/>
  <c r="A554" i="5"/>
  <c r="C553" i="5"/>
  <c r="A553" i="5"/>
  <c r="C552" i="5"/>
  <c r="A552" i="5"/>
  <c r="C551" i="5"/>
  <c r="A551" i="5"/>
  <c r="C550" i="5"/>
  <c r="A550" i="5"/>
  <c r="C549" i="5"/>
  <c r="A549" i="5"/>
  <c r="C548" i="5"/>
  <c r="A548" i="5"/>
  <c r="C547" i="5"/>
  <c r="A547" i="5"/>
  <c r="C546" i="5"/>
  <c r="A546" i="5"/>
  <c r="C545" i="5"/>
  <c r="A545" i="5"/>
  <c r="C544" i="5"/>
  <c r="A544" i="5"/>
  <c r="C543" i="5"/>
  <c r="A543" i="5"/>
  <c r="C542" i="5"/>
  <c r="A542" i="5"/>
  <c r="C541" i="5"/>
  <c r="A541" i="5"/>
  <c r="C540" i="5"/>
  <c r="A540" i="5"/>
  <c r="C539" i="5"/>
  <c r="A539" i="5"/>
  <c r="C538" i="5"/>
  <c r="A538" i="5"/>
  <c r="C537" i="5"/>
  <c r="A537" i="5"/>
  <c r="C536" i="5"/>
  <c r="A536" i="5"/>
  <c r="C535" i="5"/>
  <c r="A535" i="5"/>
  <c r="C534" i="5"/>
  <c r="A534" i="5"/>
  <c r="C533" i="5"/>
  <c r="A533" i="5"/>
  <c r="C532" i="5"/>
  <c r="A532" i="5"/>
  <c r="C531" i="5"/>
  <c r="A531" i="5"/>
  <c r="C530" i="5"/>
  <c r="A530" i="5"/>
  <c r="C529" i="5"/>
  <c r="A529" i="5"/>
  <c r="C528" i="5"/>
  <c r="A528" i="5"/>
  <c r="C527" i="5"/>
  <c r="A527" i="5"/>
  <c r="C526" i="5"/>
  <c r="C525" i="5"/>
  <c r="A525" i="5"/>
  <c r="C524" i="5"/>
  <c r="A524" i="5"/>
  <c r="C523" i="5"/>
  <c r="A523" i="5"/>
  <c r="C522" i="5"/>
  <c r="A522" i="5"/>
  <c r="C521" i="5"/>
  <c r="A521" i="5"/>
  <c r="C520" i="5"/>
  <c r="A520" i="5"/>
  <c r="A519" i="5"/>
  <c r="C518" i="5"/>
  <c r="A518" i="5"/>
  <c r="C517" i="5"/>
  <c r="A517" i="5"/>
  <c r="C516" i="5"/>
  <c r="A516" i="5"/>
  <c r="C515" i="5"/>
  <c r="A515" i="5"/>
  <c r="C514" i="5"/>
  <c r="A514" i="5"/>
  <c r="C513" i="5"/>
  <c r="A513" i="5"/>
  <c r="C512" i="5"/>
  <c r="C511" i="5"/>
  <c r="A511" i="5"/>
  <c r="C510" i="5"/>
  <c r="A510" i="5"/>
  <c r="C509" i="5"/>
  <c r="A509" i="5"/>
  <c r="C508" i="5"/>
  <c r="A508" i="5"/>
  <c r="C507" i="5"/>
  <c r="A507" i="5"/>
  <c r="C506" i="5"/>
  <c r="A506" i="5"/>
  <c r="C505" i="5"/>
  <c r="A505" i="5"/>
  <c r="C504" i="5"/>
  <c r="A504" i="5"/>
  <c r="C503" i="5"/>
  <c r="A503" i="5"/>
  <c r="C502" i="5"/>
  <c r="A502" i="5"/>
  <c r="C501" i="5"/>
  <c r="A501" i="5"/>
  <c r="C500" i="5"/>
  <c r="A500" i="5"/>
  <c r="C499" i="5"/>
  <c r="C498" i="5"/>
  <c r="A498" i="5"/>
  <c r="C497" i="5"/>
  <c r="A497" i="5"/>
  <c r="C496" i="5"/>
  <c r="A496" i="5"/>
  <c r="C495" i="5"/>
  <c r="A495" i="5"/>
  <c r="C494" i="5"/>
  <c r="A494" i="5"/>
  <c r="C493" i="5"/>
  <c r="A493" i="5"/>
  <c r="C492" i="5"/>
  <c r="A492" i="5"/>
  <c r="C491" i="5"/>
  <c r="A491" i="5"/>
  <c r="A490" i="5"/>
  <c r="C489" i="5"/>
  <c r="A489" i="5"/>
  <c r="C488" i="5"/>
  <c r="A488" i="5"/>
  <c r="A487" i="5"/>
  <c r="C486" i="5"/>
  <c r="A486" i="5"/>
  <c r="C485" i="5"/>
  <c r="A485" i="5"/>
  <c r="C484" i="5"/>
  <c r="A484" i="5"/>
  <c r="C483" i="5"/>
  <c r="A483" i="5"/>
  <c r="C482" i="5"/>
  <c r="A482" i="5"/>
  <c r="C481" i="5"/>
  <c r="A481" i="5"/>
  <c r="C480" i="5"/>
  <c r="A480" i="5"/>
  <c r="C479" i="5"/>
  <c r="A479" i="5"/>
  <c r="C478" i="5"/>
  <c r="A478" i="5"/>
  <c r="C477" i="5"/>
  <c r="A477" i="5"/>
  <c r="C476" i="5"/>
  <c r="A476" i="5"/>
  <c r="C475" i="5"/>
  <c r="A475" i="5"/>
  <c r="C474" i="5"/>
  <c r="A474" i="5"/>
  <c r="C473" i="5"/>
  <c r="A473" i="5"/>
  <c r="C472" i="5"/>
  <c r="A472" i="5"/>
  <c r="C471" i="5"/>
  <c r="A471" i="5"/>
  <c r="C470" i="5"/>
  <c r="A470" i="5"/>
  <c r="C469" i="5"/>
  <c r="A469" i="5"/>
  <c r="A468" i="5"/>
  <c r="C467" i="5"/>
  <c r="A467" i="5"/>
  <c r="C466" i="5"/>
  <c r="A466" i="5"/>
  <c r="C465" i="5"/>
  <c r="A465" i="5"/>
  <c r="C464" i="5"/>
  <c r="A464" i="5"/>
  <c r="C463" i="5"/>
  <c r="A463" i="5"/>
  <c r="C462" i="5"/>
  <c r="A462" i="5"/>
  <c r="C461" i="5"/>
  <c r="A461" i="5"/>
  <c r="C460" i="5"/>
  <c r="A460" i="5"/>
  <c r="C459" i="5"/>
  <c r="A459" i="5"/>
  <c r="C458" i="5"/>
  <c r="A458" i="5"/>
  <c r="C457" i="5"/>
  <c r="A457" i="5"/>
  <c r="C456" i="5"/>
  <c r="A456" i="5"/>
  <c r="C455" i="5"/>
  <c r="A455" i="5"/>
  <c r="C454" i="5"/>
  <c r="A454" i="5"/>
  <c r="C453" i="5"/>
  <c r="A453" i="5"/>
  <c r="C452" i="5"/>
  <c r="A452" i="5"/>
  <c r="C451" i="5"/>
  <c r="A451" i="5"/>
  <c r="C450" i="5"/>
  <c r="A450" i="5"/>
  <c r="C449" i="5"/>
  <c r="A449" i="5"/>
  <c r="C448" i="5"/>
  <c r="A448" i="5"/>
  <c r="C447" i="5"/>
  <c r="A447" i="5"/>
  <c r="C446" i="5"/>
  <c r="A446" i="5"/>
  <c r="C445" i="5"/>
  <c r="A445" i="5"/>
  <c r="C444" i="5"/>
  <c r="A444" i="5"/>
  <c r="C443" i="5"/>
  <c r="A443" i="5"/>
  <c r="C442" i="5"/>
  <c r="A442" i="5"/>
  <c r="C441" i="5"/>
  <c r="A441" i="5"/>
  <c r="C440" i="5"/>
  <c r="A440" i="5"/>
  <c r="C439" i="5"/>
  <c r="A439" i="5"/>
  <c r="C438" i="5"/>
  <c r="A438" i="5"/>
  <c r="C437" i="5"/>
  <c r="A437" i="5"/>
  <c r="C436" i="5"/>
  <c r="A436" i="5"/>
  <c r="C435" i="5"/>
  <c r="A435" i="5"/>
  <c r="C434" i="5"/>
  <c r="A434" i="5"/>
  <c r="C433" i="5"/>
  <c r="A433" i="5"/>
  <c r="C432" i="5"/>
  <c r="A432" i="5"/>
  <c r="C431" i="5"/>
  <c r="A431" i="5"/>
  <c r="C430" i="5"/>
  <c r="A430" i="5"/>
  <c r="C429" i="5"/>
  <c r="A429" i="5"/>
  <c r="C428" i="5"/>
  <c r="A428" i="5"/>
  <c r="C427" i="5"/>
  <c r="A427" i="5"/>
  <c r="C426" i="5"/>
  <c r="A426" i="5"/>
  <c r="C425" i="5"/>
  <c r="A425" i="5"/>
  <c r="C424" i="5"/>
  <c r="A424" i="5"/>
  <c r="C423" i="5"/>
  <c r="A423" i="5"/>
  <c r="C422" i="5"/>
  <c r="A422" i="5"/>
  <c r="C421" i="5"/>
  <c r="A421" i="5"/>
  <c r="C420" i="5"/>
  <c r="A420" i="5"/>
  <c r="C419" i="5"/>
  <c r="A419" i="5"/>
  <c r="C418" i="5"/>
  <c r="A418" i="5"/>
  <c r="C417" i="5"/>
  <c r="A417" i="5"/>
  <c r="C416" i="5"/>
  <c r="A416" i="5"/>
  <c r="C415" i="5"/>
  <c r="A415" i="5"/>
  <c r="C414" i="5"/>
  <c r="A414" i="5"/>
  <c r="C413" i="5"/>
  <c r="A413" i="5"/>
  <c r="C412" i="5"/>
  <c r="A412" i="5"/>
  <c r="C411" i="5"/>
  <c r="A411" i="5"/>
  <c r="C410" i="5"/>
  <c r="A410" i="5"/>
  <c r="C409" i="5"/>
  <c r="A409" i="5"/>
  <c r="C408" i="5"/>
  <c r="A408" i="5"/>
  <c r="A407" i="5"/>
  <c r="C406" i="5"/>
  <c r="A406" i="5"/>
  <c r="C405" i="5"/>
  <c r="A405" i="5"/>
  <c r="C404" i="5"/>
  <c r="A404" i="5"/>
  <c r="A403" i="5"/>
  <c r="C402" i="5"/>
  <c r="A402" i="5"/>
  <c r="C401" i="5"/>
  <c r="A401" i="5"/>
  <c r="C400" i="5"/>
  <c r="A400" i="5"/>
  <c r="C399" i="5"/>
  <c r="A399" i="5"/>
  <c r="C398" i="5"/>
  <c r="A398" i="5"/>
  <c r="C397" i="5"/>
  <c r="A397" i="5"/>
  <c r="C396" i="5"/>
  <c r="A396" i="5"/>
  <c r="C395" i="5"/>
  <c r="A395" i="5"/>
  <c r="C394" i="5"/>
  <c r="A394" i="5"/>
  <c r="C393" i="5"/>
  <c r="A393" i="5"/>
  <c r="C392" i="5"/>
  <c r="A392" i="5"/>
  <c r="C391" i="5"/>
  <c r="A391" i="5"/>
  <c r="C390" i="5"/>
  <c r="A390" i="5"/>
  <c r="C389" i="5"/>
  <c r="A389" i="5"/>
  <c r="C388" i="5"/>
  <c r="A388" i="5"/>
  <c r="C387" i="5"/>
  <c r="A387" i="5"/>
  <c r="C386" i="5"/>
  <c r="A386" i="5"/>
  <c r="C385" i="5"/>
  <c r="A385" i="5"/>
  <c r="C384" i="5"/>
  <c r="A384" i="5"/>
  <c r="C383" i="5"/>
  <c r="A383" i="5"/>
  <c r="C382" i="5"/>
  <c r="A382" i="5"/>
  <c r="C381" i="5"/>
  <c r="A381" i="5"/>
  <c r="C380" i="5"/>
  <c r="A380" i="5"/>
  <c r="C379" i="5"/>
  <c r="A379" i="5"/>
  <c r="C378" i="5"/>
  <c r="A378" i="5"/>
  <c r="C377" i="5"/>
  <c r="A377" i="5"/>
  <c r="C376" i="5"/>
  <c r="A376" i="5"/>
  <c r="C375" i="5"/>
  <c r="A375" i="5"/>
  <c r="C374" i="5"/>
  <c r="A374" i="5"/>
  <c r="C373" i="5"/>
  <c r="A373" i="5"/>
  <c r="C372" i="5"/>
  <c r="A372" i="5"/>
  <c r="C371" i="5"/>
  <c r="A371" i="5"/>
  <c r="C370" i="5"/>
  <c r="A370" i="5"/>
  <c r="C369" i="5"/>
  <c r="A369" i="5"/>
  <c r="C368" i="5"/>
  <c r="A368" i="5"/>
  <c r="C367" i="5"/>
  <c r="A367" i="5"/>
  <c r="C366" i="5"/>
  <c r="A366" i="5"/>
  <c r="C365" i="5"/>
  <c r="A365" i="5"/>
  <c r="C364" i="5"/>
  <c r="A364" i="5"/>
  <c r="C363" i="5"/>
  <c r="A363" i="5"/>
  <c r="C362" i="5"/>
  <c r="A362" i="5"/>
  <c r="C361" i="5"/>
  <c r="A361" i="5"/>
  <c r="C360" i="5"/>
  <c r="A360" i="5"/>
  <c r="C359" i="5"/>
  <c r="A359" i="5"/>
  <c r="C358" i="5"/>
  <c r="A358" i="5"/>
  <c r="C357" i="5"/>
  <c r="A357" i="5"/>
  <c r="C356" i="5"/>
  <c r="A356" i="5"/>
  <c r="C355" i="5"/>
  <c r="A355" i="5"/>
  <c r="C354" i="5"/>
  <c r="A354" i="5"/>
  <c r="C353" i="5"/>
  <c r="A353" i="5"/>
  <c r="C352" i="5"/>
  <c r="A352" i="5"/>
  <c r="C351" i="5"/>
  <c r="A351" i="5"/>
  <c r="C350" i="5"/>
  <c r="A350" i="5"/>
  <c r="C349" i="5"/>
  <c r="A349" i="5"/>
  <c r="C348" i="5"/>
  <c r="A348" i="5"/>
  <c r="C347" i="5"/>
  <c r="A347" i="5"/>
  <c r="C346" i="5"/>
  <c r="A346" i="5"/>
  <c r="C345" i="5"/>
  <c r="A345" i="5"/>
  <c r="C344" i="5"/>
  <c r="A344" i="5"/>
  <c r="C343" i="5"/>
  <c r="A343" i="5"/>
  <c r="C342" i="5"/>
  <c r="A342" i="5"/>
  <c r="C341" i="5"/>
  <c r="A341" i="5"/>
  <c r="C340" i="5"/>
  <c r="A340" i="5"/>
  <c r="C339" i="5"/>
  <c r="A339" i="5"/>
  <c r="C338" i="5"/>
  <c r="A338" i="5"/>
  <c r="C337" i="5"/>
  <c r="A337" i="5"/>
  <c r="C336" i="5"/>
  <c r="A336" i="5"/>
  <c r="C335" i="5"/>
  <c r="A335" i="5"/>
  <c r="C334" i="5"/>
  <c r="A334" i="5"/>
  <c r="C333" i="5"/>
  <c r="A333" i="5"/>
  <c r="C332" i="5"/>
  <c r="A332" i="5"/>
  <c r="C331" i="5"/>
  <c r="A331" i="5"/>
  <c r="C330" i="5"/>
  <c r="A330" i="5"/>
  <c r="C329" i="5"/>
  <c r="A329" i="5"/>
  <c r="C328" i="5"/>
  <c r="A328" i="5"/>
  <c r="C327" i="5"/>
  <c r="A327" i="5"/>
  <c r="C326" i="5"/>
  <c r="A326" i="5"/>
  <c r="C325" i="5"/>
  <c r="A325" i="5"/>
  <c r="C324" i="5"/>
  <c r="A324" i="5"/>
  <c r="C323" i="5"/>
  <c r="A323" i="5"/>
  <c r="C322" i="5"/>
  <c r="A322" i="5"/>
  <c r="C321" i="5"/>
  <c r="A321" i="5"/>
  <c r="C320" i="5"/>
  <c r="A320" i="5"/>
  <c r="C319" i="5"/>
  <c r="A319" i="5"/>
  <c r="C318" i="5"/>
  <c r="A318" i="5"/>
  <c r="C317" i="5"/>
  <c r="A317" i="5"/>
  <c r="C316" i="5"/>
  <c r="A316" i="5"/>
  <c r="C315" i="5"/>
  <c r="A315" i="5"/>
  <c r="C314" i="5"/>
  <c r="A314" i="5"/>
  <c r="C313" i="5"/>
  <c r="A313" i="5"/>
  <c r="C312" i="5"/>
  <c r="A312" i="5"/>
  <c r="C311" i="5"/>
  <c r="A311" i="5"/>
  <c r="C310" i="5"/>
  <c r="A310" i="5"/>
  <c r="C309" i="5"/>
  <c r="A309" i="5"/>
  <c r="C308" i="5"/>
  <c r="A308" i="5"/>
  <c r="C307" i="5"/>
  <c r="A307" i="5"/>
  <c r="C306" i="5"/>
  <c r="A306" i="5"/>
  <c r="C305" i="5"/>
  <c r="A305" i="5"/>
  <c r="C304" i="5"/>
  <c r="A304" i="5"/>
  <c r="C303" i="5"/>
  <c r="A303" i="5"/>
  <c r="C302" i="5"/>
  <c r="A302" i="5"/>
  <c r="C301" i="5"/>
  <c r="A301" i="5"/>
  <c r="C300" i="5"/>
  <c r="A300" i="5"/>
  <c r="C299" i="5"/>
  <c r="A299" i="5"/>
  <c r="C298" i="5"/>
  <c r="A298" i="5"/>
  <c r="C297" i="5"/>
  <c r="A297" i="5"/>
  <c r="C296" i="5"/>
  <c r="A296" i="5"/>
  <c r="C295" i="5"/>
  <c r="C294" i="5"/>
  <c r="A294" i="5"/>
  <c r="C293" i="5"/>
  <c r="A293" i="5"/>
  <c r="C292" i="5"/>
  <c r="A292" i="5"/>
  <c r="C291" i="5"/>
  <c r="A291" i="5"/>
  <c r="C290" i="5"/>
  <c r="A290" i="5"/>
  <c r="C289" i="5"/>
  <c r="A289" i="5"/>
  <c r="C288" i="5"/>
  <c r="A288" i="5"/>
  <c r="C287" i="5"/>
  <c r="A287" i="5"/>
  <c r="C286" i="5"/>
  <c r="A286" i="5"/>
  <c r="C285" i="5"/>
  <c r="A285" i="5"/>
  <c r="C284" i="5"/>
  <c r="A284" i="5"/>
  <c r="C283" i="5"/>
  <c r="C282" i="5"/>
  <c r="A282" i="5"/>
  <c r="C281" i="5"/>
  <c r="A281" i="5"/>
  <c r="C280" i="5"/>
  <c r="A280" i="5"/>
  <c r="C279" i="5"/>
  <c r="A279" i="5"/>
  <c r="C278" i="5"/>
  <c r="A278" i="5"/>
  <c r="C277" i="5"/>
  <c r="A277" i="5"/>
  <c r="C276" i="5"/>
  <c r="A276" i="5"/>
  <c r="C275" i="5"/>
  <c r="A275" i="5"/>
  <c r="C274" i="5"/>
  <c r="A274" i="5"/>
  <c r="C273" i="5"/>
  <c r="A273" i="5"/>
  <c r="C272" i="5"/>
  <c r="A272" i="5"/>
  <c r="C271" i="5"/>
  <c r="A271" i="5"/>
  <c r="C270" i="5"/>
  <c r="A270" i="5"/>
  <c r="C269" i="5"/>
  <c r="A269" i="5"/>
  <c r="C268" i="5"/>
  <c r="A268" i="5"/>
  <c r="C267" i="5"/>
  <c r="C266" i="5"/>
  <c r="A266" i="5"/>
  <c r="C265" i="5"/>
  <c r="A265" i="5"/>
  <c r="C264" i="5"/>
  <c r="A264" i="5"/>
  <c r="C263" i="5"/>
  <c r="A263" i="5"/>
  <c r="C262" i="5"/>
  <c r="A262" i="5"/>
  <c r="C261" i="5"/>
  <c r="A261" i="5"/>
  <c r="C260" i="5"/>
  <c r="A260" i="5"/>
  <c r="C259" i="5"/>
  <c r="A259" i="5"/>
  <c r="C258" i="5"/>
  <c r="A258" i="5"/>
  <c r="C257" i="5"/>
  <c r="C256" i="5"/>
  <c r="A256" i="5"/>
  <c r="C255" i="5"/>
  <c r="A255" i="5"/>
  <c r="C254" i="5"/>
  <c r="A254" i="5"/>
  <c r="C253" i="5"/>
  <c r="A253" i="5"/>
  <c r="C252" i="5"/>
  <c r="A252" i="5"/>
  <c r="C251" i="5"/>
  <c r="A251" i="5"/>
  <c r="C250" i="5"/>
  <c r="A250" i="5"/>
  <c r="C249" i="5"/>
  <c r="A249" i="5"/>
  <c r="C248" i="5"/>
  <c r="A248" i="5"/>
  <c r="C247" i="5"/>
  <c r="A247" i="5"/>
  <c r="C246" i="5"/>
  <c r="A246" i="5"/>
  <c r="C245" i="5"/>
  <c r="A245" i="5"/>
  <c r="C244" i="5"/>
  <c r="A244" i="5"/>
  <c r="C243" i="5"/>
  <c r="A243" i="5"/>
  <c r="C242" i="5"/>
  <c r="A242" i="5"/>
  <c r="C241" i="5"/>
  <c r="A241" i="5"/>
  <c r="C240" i="5"/>
  <c r="A240" i="5"/>
  <c r="A239" i="5"/>
  <c r="C238" i="5"/>
  <c r="A238" i="5"/>
  <c r="C237" i="5"/>
  <c r="A237" i="5"/>
  <c r="C236" i="5"/>
  <c r="A236" i="5"/>
  <c r="C235" i="5"/>
  <c r="A235" i="5"/>
  <c r="C234" i="5"/>
  <c r="A234" i="5"/>
  <c r="C233" i="5"/>
  <c r="A233" i="5"/>
  <c r="C232" i="5"/>
  <c r="A232" i="5"/>
  <c r="C231" i="5"/>
  <c r="A231" i="5"/>
  <c r="C230" i="5"/>
  <c r="A230" i="5"/>
  <c r="C229" i="5"/>
  <c r="A229" i="5"/>
  <c r="C228" i="5"/>
  <c r="A228" i="5"/>
  <c r="C227" i="5"/>
  <c r="A227" i="5"/>
  <c r="C226" i="5"/>
  <c r="A226" i="5"/>
  <c r="C225" i="5"/>
  <c r="A225" i="5"/>
  <c r="C224" i="5"/>
  <c r="A224" i="5"/>
  <c r="C223" i="5"/>
  <c r="A223" i="5"/>
  <c r="C222" i="5"/>
  <c r="A222" i="5"/>
  <c r="C221" i="5"/>
  <c r="A221" i="5"/>
  <c r="C220" i="5"/>
  <c r="A220" i="5"/>
  <c r="C219" i="5"/>
  <c r="A219" i="5"/>
  <c r="C218" i="5"/>
  <c r="A218" i="5"/>
  <c r="C217" i="5"/>
  <c r="A217" i="5"/>
  <c r="C216" i="5"/>
  <c r="A216" i="5"/>
  <c r="C215" i="5"/>
  <c r="A215" i="5"/>
  <c r="C214" i="5"/>
  <c r="A214" i="5"/>
  <c r="C213" i="5"/>
  <c r="A213" i="5"/>
  <c r="C212" i="5"/>
  <c r="A212" i="5"/>
  <c r="C211" i="5"/>
  <c r="A211" i="5"/>
  <c r="C210" i="5"/>
  <c r="A210" i="5"/>
  <c r="C209" i="5"/>
  <c r="A209" i="5"/>
  <c r="C208" i="5"/>
  <c r="A208" i="5"/>
  <c r="C207" i="5"/>
  <c r="A207" i="5"/>
  <c r="C206" i="5"/>
  <c r="A206" i="5"/>
  <c r="C205" i="5"/>
  <c r="A205" i="5"/>
  <c r="C204" i="5"/>
  <c r="A204" i="5"/>
  <c r="C203" i="5"/>
  <c r="A203" i="5"/>
  <c r="C202" i="5"/>
  <c r="A202" i="5"/>
  <c r="C201" i="5"/>
  <c r="A201" i="5"/>
  <c r="C200" i="5"/>
  <c r="A200" i="5"/>
  <c r="C199" i="5"/>
  <c r="A199" i="5"/>
  <c r="C198" i="5"/>
  <c r="A198" i="5"/>
  <c r="C197" i="5"/>
  <c r="A197" i="5"/>
  <c r="C196" i="5"/>
  <c r="A196" i="5"/>
  <c r="C195" i="5"/>
  <c r="A195" i="5"/>
  <c r="C194" i="5"/>
  <c r="A194" i="5"/>
  <c r="C193" i="5"/>
  <c r="A193" i="5"/>
  <c r="C192" i="5"/>
  <c r="A192" i="5"/>
  <c r="C191" i="5"/>
  <c r="A191" i="5"/>
  <c r="C190" i="5"/>
  <c r="A190" i="5"/>
  <c r="C189" i="5"/>
  <c r="A189" i="5"/>
  <c r="C188" i="5"/>
  <c r="A188" i="5"/>
  <c r="C187" i="5"/>
  <c r="A187" i="5"/>
  <c r="C186" i="5"/>
  <c r="A186" i="5"/>
  <c r="C185" i="5"/>
  <c r="A185" i="5"/>
  <c r="C184" i="5"/>
  <c r="A184" i="5"/>
  <c r="C183" i="5"/>
  <c r="A183" i="5"/>
  <c r="C182" i="5"/>
  <c r="A182" i="5"/>
  <c r="C181" i="5"/>
  <c r="A181" i="5"/>
  <c r="C180" i="5"/>
  <c r="A180" i="5"/>
  <c r="C179" i="5"/>
  <c r="A179" i="5"/>
  <c r="C178" i="5"/>
  <c r="A178" i="5"/>
  <c r="C177" i="5"/>
  <c r="A177" i="5"/>
  <c r="C176" i="5"/>
  <c r="A176" i="5"/>
  <c r="C175" i="5"/>
  <c r="A175" i="5"/>
  <c r="C174" i="5"/>
  <c r="A174" i="5"/>
  <c r="C167" i="5"/>
  <c r="A167" i="5"/>
  <c r="F384" i="3" l="1"/>
  <c r="G555" i="5" s="1"/>
  <c r="F385" i="3"/>
  <c r="G556" i="5" s="1"/>
  <c r="F386" i="3"/>
  <c r="G557" i="5" s="1"/>
  <c r="F389" i="3"/>
  <c r="G560" i="5" s="1"/>
  <c r="F388" i="3"/>
  <c r="G559" i="5" s="1"/>
  <c r="F29" i="2" l="1"/>
  <c r="G41" i="5" s="1"/>
  <c r="F115" i="3" l="1"/>
  <c r="G286" i="5" s="1"/>
  <c r="F88" i="3"/>
  <c r="G259" i="5" s="1"/>
  <c r="F4" i="2"/>
  <c r="G16" i="5" s="1"/>
  <c r="F382" i="3"/>
  <c r="G553" i="5" s="1"/>
  <c r="F176" i="3"/>
  <c r="G347" i="5" s="1"/>
  <c r="F173" i="3"/>
  <c r="G344" i="5" s="1"/>
  <c r="F172" i="3"/>
  <c r="G343" i="5" s="1"/>
  <c r="F171" i="3"/>
  <c r="G342" i="5" s="1"/>
  <c r="F170" i="3"/>
  <c r="G341" i="5" s="1"/>
  <c r="F167" i="3"/>
  <c r="G338" i="5" s="1"/>
  <c r="F166" i="3"/>
  <c r="G337" i="5" s="1"/>
  <c r="F165" i="3"/>
  <c r="G336" i="5" s="1"/>
  <c r="E159" i="3"/>
  <c r="F330" i="5" s="1"/>
  <c r="E155" i="3"/>
  <c r="F326" i="5" s="1"/>
  <c r="E151" i="3"/>
  <c r="F322" i="5" s="1"/>
  <c r="F150" i="3"/>
  <c r="G321" i="5" s="1"/>
  <c r="F147" i="3"/>
  <c r="G318" i="5" s="1"/>
  <c r="F144" i="3"/>
  <c r="G315" i="5" s="1"/>
  <c r="E137" i="3"/>
  <c r="F308" i="5" s="1"/>
  <c r="E135" i="3"/>
  <c r="F306" i="5" s="1"/>
  <c r="F134" i="3"/>
  <c r="G305" i="5" s="1"/>
  <c r="F129" i="3"/>
  <c r="G300" i="5" s="1"/>
  <c r="F126" i="3"/>
  <c r="G297" i="5" s="1"/>
  <c r="E114" i="3"/>
  <c r="F285" i="5" s="1"/>
  <c r="F113" i="3"/>
  <c r="G284" i="5" s="1"/>
  <c r="F110" i="3"/>
  <c r="G281" i="5" s="1"/>
  <c r="E108" i="3"/>
  <c r="F279" i="5" s="1"/>
  <c r="F107" i="3"/>
  <c r="G278" i="5" s="1"/>
  <c r="F106" i="3"/>
  <c r="G277" i="5" s="1"/>
  <c r="F100" i="3"/>
  <c r="G271" i="5" s="1"/>
  <c r="F81" i="3"/>
  <c r="G252" i="5" s="1"/>
  <c r="F78" i="3"/>
  <c r="G249" i="5" s="1"/>
  <c r="F77" i="3"/>
  <c r="G248" i="5" s="1"/>
  <c r="F76" i="3"/>
  <c r="G247" i="5" s="1"/>
  <c r="F75" i="3"/>
  <c r="G246" i="5" s="1"/>
  <c r="F72" i="3"/>
  <c r="G243" i="5" s="1"/>
  <c r="F71" i="3"/>
  <c r="G242" i="5" s="1"/>
  <c r="F70" i="3"/>
  <c r="G241" i="5" s="1"/>
  <c r="E68" i="3"/>
  <c r="F239" i="5" s="1"/>
  <c r="E62" i="3"/>
  <c r="F233" i="5" s="1"/>
  <c r="F52" i="3"/>
  <c r="G223" i="5" s="1"/>
  <c r="F51" i="3"/>
  <c r="G222" i="5" s="1"/>
  <c r="F50" i="3"/>
  <c r="G221" i="5" s="1"/>
  <c r="F47" i="3"/>
  <c r="G218" i="5" s="1"/>
  <c r="F44" i="3"/>
  <c r="G215" i="5" s="1"/>
  <c r="F43" i="3"/>
  <c r="G214" i="5" s="1"/>
  <c r="F42" i="3"/>
  <c r="G213" i="5" s="1"/>
  <c r="F41" i="3"/>
  <c r="G212" i="5" s="1"/>
  <c r="F40" i="3"/>
  <c r="G211" i="5" s="1"/>
  <c r="F39" i="3"/>
  <c r="G210" i="5" s="1"/>
  <c r="F38" i="3"/>
  <c r="G209" i="5" s="1"/>
  <c r="F37" i="3"/>
  <c r="G208" i="5" s="1"/>
  <c r="E34" i="3"/>
  <c r="F205" i="5" s="1"/>
  <c r="E32" i="3"/>
  <c r="F203" i="5" s="1"/>
  <c r="F26" i="3"/>
  <c r="G197" i="5" s="1"/>
  <c r="F25" i="3"/>
  <c r="G196" i="5" s="1"/>
  <c r="F23" i="3"/>
  <c r="G194" i="5" s="1"/>
  <c r="F22" i="3"/>
  <c r="G193" i="5" s="1"/>
  <c r="E10" i="3"/>
  <c r="F181" i="5" s="1"/>
  <c r="F9" i="3"/>
  <c r="G180" i="5" s="1"/>
  <c r="F8" i="3"/>
  <c r="G179" i="5" s="1"/>
  <c r="F6" i="3"/>
  <c r="G177" i="5" s="1"/>
  <c r="F434" i="3"/>
  <c r="G605" i="5" s="1"/>
  <c r="D434" i="3"/>
  <c r="E605" i="5" s="1"/>
  <c r="C434" i="3"/>
  <c r="D605" i="5" s="1"/>
  <c r="F431" i="3"/>
  <c r="G602" i="5" s="1"/>
  <c r="D431" i="3"/>
  <c r="E602" i="5" s="1"/>
  <c r="C431" i="3"/>
  <c r="D602" i="5" s="1"/>
  <c r="F428" i="3"/>
  <c r="G599" i="5" s="1"/>
  <c r="D428" i="3"/>
  <c r="E599" i="5" s="1"/>
  <c r="C428" i="3"/>
  <c r="D599" i="5" s="1"/>
  <c r="F421" i="3"/>
  <c r="G592" i="5" s="1"/>
  <c r="D421" i="3"/>
  <c r="E592" i="5" s="1"/>
  <c r="C421" i="3"/>
  <c r="D592" i="5" s="1"/>
  <c r="F415" i="3"/>
  <c r="G586" i="5" s="1"/>
  <c r="D415" i="3"/>
  <c r="E586" i="5" s="1"/>
  <c r="C415" i="3"/>
  <c r="D586" i="5" s="1"/>
  <c r="F406" i="3"/>
  <c r="G577" i="5" s="1"/>
  <c r="D406" i="3"/>
  <c r="E577" i="5" s="1"/>
  <c r="C406" i="3"/>
  <c r="D577" i="5" s="1"/>
  <c r="F403" i="3"/>
  <c r="G574" i="5" s="1"/>
  <c r="D403" i="3"/>
  <c r="E574" i="5" s="1"/>
  <c r="C403" i="3"/>
  <c r="D574" i="5" s="1"/>
  <c r="F395" i="3"/>
  <c r="G566" i="5" s="1"/>
  <c r="D395" i="3"/>
  <c r="E566" i="5" s="1"/>
  <c r="C395" i="3"/>
  <c r="D566" i="5" s="1"/>
  <c r="F390" i="3"/>
  <c r="G561" i="5" s="1"/>
  <c r="D390" i="3"/>
  <c r="E561" i="5" s="1"/>
  <c r="C390" i="3"/>
  <c r="D561" i="5" s="1"/>
  <c r="F387" i="3"/>
  <c r="G558" i="5" s="1"/>
  <c r="D387" i="3"/>
  <c r="E558" i="5" s="1"/>
  <c r="C387" i="3"/>
  <c r="D558" i="5" s="1"/>
  <c r="F383" i="3"/>
  <c r="G554" i="5" s="1"/>
  <c r="D383" i="3"/>
  <c r="E554" i="5" s="1"/>
  <c r="C383" i="3"/>
  <c r="D554" i="5" s="1"/>
  <c r="F374" i="3"/>
  <c r="G545" i="5" s="1"/>
  <c r="D374" i="3"/>
  <c r="E545" i="5" s="1"/>
  <c r="C374" i="3"/>
  <c r="D545" i="5" s="1"/>
  <c r="F368" i="3"/>
  <c r="G539" i="5" s="1"/>
  <c r="D368" i="3"/>
  <c r="E539" i="5" s="1"/>
  <c r="C368" i="3"/>
  <c r="D539" i="5" s="1"/>
  <c r="F365" i="3"/>
  <c r="G536" i="5" s="1"/>
  <c r="D365" i="3"/>
  <c r="E536" i="5" s="1"/>
  <c r="C365" i="3"/>
  <c r="D536" i="5" s="1"/>
  <c r="F361" i="3"/>
  <c r="G532" i="5" s="1"/>
  <c r="D361" i="3"/>
  <c r="E532" i="5" s="1"/>
  <c r="C361" i="3"/>
  <c r="D532" i="5" s="1"/>
  <c r="F355" i="3"/>
  <c r="G526" i="5" s="1"/>
  <c r="D355" i="3"/>
  <c r="E526" i="5" s="1"/>
  <c r="C355" i="3"/>
  <c r="D526" i="5" s="1"/>
  <c r="F351" i="3"/>
  <c r="G522" i="5" s="1"/>
  <c r="D351" i="3"/>
  <c r="E522" i="5" s="1"/>
  <c r="C351" i="3"/>
  <c r="D522" i="5" s="1"/>
  <c r="F347" i="3"/>
  <c r="G518" i="5" s="1"/>
  <c r="D347" i="3"/>
  <c r="E518" i="5" s="1"/>
  <c r="C347" i="3"/>
  <c r="D518" i="5" s="1"/>
  <c r="F344" i="3"/>
  <c r="G515" i="5" s="1"/>
  <c r="D344" i="3"/>
  <c r="E515" i="5" s="1"/>
  <c r="C344" i="3"/>
  <c r="D515" i="5" s="1"/>
  <c r="F342" i="3"/>
  <c r="G513" i="5" s="1"/>
  <c r="D342" i="3"/>
  <c r="E513" i="5" s="1"/>
  <c r="C342" i="3"/>
  <c r="D513" i="5" s="1"/>
  <c r="F329" i="3"/>
  <c r="G500" i="5" s="1"/>
  <c r="D329" i="3"/>
  <c r="E500" i="5" s="1"/>
  <c r="C329" i="3"/>
  <c r="D500" i="5" s="1"/>
  <c r="D325" i="3"/>
  <c r="E496" i="5" s="1"/>
  <c r="C325" i="3"/>
  <c r="D496" i="5" s="1"/>
  <c r="F323" i="3"/>
  <c r="G494" i="5" s="1"/>
  <c r="D323" i="3"/>
  <c r="E494" i="5" s="1"/>
  <c r="C323" i="3"/>
  <c r="D494" i="5" s="1"/>
  <c r="D315" i="3"/>
  <c r="E486" i="5" s="1"/>
  <c r="C315" i="3"/>
  <c r="D486" i="5" s="1"/>
  <c r="D310" i="3"/>
  <c r="E481" i="5" s="1"/>
  <c r="C310" i="3"/>
  <c r="D481" i="5" s="1"/>
  <c r="D304" i="3"/>
  <c r="E475" i="5" s="1"/>
  <c r="C304" i="3"/>
  <c r="D475" i="5" s="1"/>
  <c r="D296" i="3"/>
  <c r="E467" i="5" s="1"/>
  <c r="C296" i="3"/>
  <c r="D467" i="5" s="1"/>
  <c r="D283" i="3"/>
  <c r="E454" i="5" s="1"/>
  <c r="C283" i="3"/>
  <c r="D454" i="5" s="1"/>
  <c r="D278" i="3"/>
  <c r="E449" i="5" s="1"/>
  <c r="C278" i="3"/>
  <c r="D449" i="5" s="1"/>
  <c r="D269" i="3"/>
  <c r="E440" i="5" s="1"/>
  <c r="C269" i="3"/>
  <c r="D440" i="5" s="1"/>
  <c r="D259" i="3"/>
  <c r="E430" i="5" s="1"/>
  <c r="C259" i="3"/>
  <c r="D430" i="5" s="1"/>
  <c r="D241" i="3"/>
  <c r="E412" i="5" s="1"/>
  <c r="C241" i="3"/>
  <c r="D412" i="5" s="1"/>
  <c r="D236" i="3"/>
  <c r="E407" i="5" s="1"/>
  <c r="C236" i="3"/>
  <c r="D407" i="5" s="1"/>
  <c r="F232" i="3"/>
  <c r="G403" i="5" s="1"/>
  <c r="D232" i="3"/>
  <c r="E403" i="5" s="1"/>
  <c r="C232" i="3"/>
  <c r="D403" i="5" s="1"/>
  <c r="D229" i="3"/>
  <c r="E400" i="5" s="1"/>
  <c r="C229" i="3"/>
  <c r="D400" i="5" s="1"/>
  <c r="F223" i="3"/>
  <c r="G394" i="5" s="1"/>
  <c r="D223" i="3"/>
  <c r="E394" i="5" s="1"/>
  <c r="C223" i="3"/>
  <c r="D394" i="5" s="1"/>
  <c r="F221" i="3"/>
  <c r="G392" i="5" s="1"/>
  <c r="D221" i="3"/>
  <c r="E392" i="5" s="1"/>
  <c r="C221" i="3"/>
  <c r="D392" i="5" s="1"/>
  <c r="D217" i="3"/>
  <c r="E388" i="5" s="1"/>
  <c r="C217" i="3"/>
  <c r="D388" i="5" s="1"/>
  <c r="F209" i="3"/>
  <c r="G380" i="5" s="1"/>
  <c r="D209" i="3"/>
  <c r="E380" i="5" s="1"/>
  <c r="C209" i="3"/>
  <c r="D380" i="5" s="1"/>
  <c r="D202" i="3"/>
  <c r="E373" i="5" s="1"/>
  <c r="C202" i="3"/>
  <c r="D373" i="5" s="1"/>
  <c r="D198" i="3"/>
  <c r="E369" i="5" s="1"/>
  <c r="C198" i="3"/>
  <c r="D369" i="5" s="1"/>
  <c r="D190" i="3"/>
  <c r="E361" i="5" s="1"/>
  <c r="C190" i="3"/>
  <c r="D361" i="5" s="1"/>
  <c r="F185" i="3"/>
  <c r="G356" i="5" s="1"/>
  <c r="D185" i="3"/>
  <c r="E356" i="5" s="1"/>
  <c r="C185" i="3"/>
  <c r="D356" i="5" s="1"/>
  <c r="D181" i="3"/>
  <c r="E352" i="5" s="1"/>
  <c r="C181" i="3"/>
  <c r="D352" i="5" s="1"/>
  <c r="F178" i="3"/>
  <c r="G349" i="5" s="1"/>
  <c r="D178" i="3"/>
  <c r="E349" i="5" s="1"/>
  <c r="C178" i="3"/>
  <c r="D349" i="5" s="1"/>
  <c r="D174" i="3"/>
  <c r="E345" i="5" s="1"/>
  <c r="C174" i="3"/>
  <c r="D345" i="5" s="1"/>
  <c r="D168" i="3"/>
  <c r="E339" i="5" s="1"/>
  <c r="C168" i="3"/>
  <c r="D339" i="5" s="1"/>
  <c r="F159" i="3"/>
  <c r="G330" i="5" s="1"/>
  <c r="D159" i="3"/>
  <c r="E330" i="5" s="1"/>
  <c r="C159" i="3"/>
  <c r="D330" i="5" s="1"/>
  <c r="F155" i="3"/>
  <c r="G326" i="5" s="1"/>
  <c r="D155" i="3"/>
  <c r="E326" i="5" s="1"/>
  <c r="C155" i="3"/>
  <c r="D326" i="5" s="1"/>
  <c r="D151" i="3"/>
  <c r="E322" i="5" s="1"/>
  <c r="C151" i="3"/>
  <c r="D322" i="5" s="1"/>
  <c r="D148" i="3"/>
  <c r="E319" i="5" s="1"/>
  <c r="C148" i="3"/>
  <c r="D319" i="5" s="1"/>
  <c r="D139" i="3"/>
  <c r="E310" i="5" s="1"/>
  <c r="C139" i="3"/>
  <c r="D310" i="5" s="1"/>
  <c r="D137" i="3"/>
  <c r="E308" i="5" s="1"/>
  <c r="C137" i="3"/>
  <c r="D308" i="5" s="1"/>
  <c r="F135" i="3"/>
  <c r="G306" i="5" s="1"/>
  <c r="D135" i="3"/>
  <c r="E306" i="5" s="1"/>
  <c r="C135" i="3"/>
  <c r="D306" i="5" s="1"/>
  <c r="D127" i="3"/>
  <c r="E298" i="5" s="1"/>
  <c r="C127" i="3"/>
  <c r="D298" i="5" s="1"/>
  <c r="D124" i="3"/>
  <c r="E295" i="5" s="1"/>
  <c r="C124" i="3"/>
  <c r="D295" i="5" s="1"/>
  <c r="F121" i="3"/>
  <c r="G292" i="5" s="1"/>
  <c r="D121" i="3"/>
  <c r="E292" i="5" s="1"/>
  <c r="C121" i="3"/>
  <c r="D292" i="5" s="1"/>
  <c r="F117" i="3"/>
  <c r="G288" i="5" s="1"/>
  <c r="D117" i="3"/>
  <c r="E288" i="5" s="1"/>
  <c r="C117" i="3"/>
  <c r="D288" i="5" s="1"/>
  <c r="D114" i="3"/>
  <c r="E285" i="5" s="1"/>
  <c r="C114" i="3"/>
  <c r="D285" i="5" s="1"/>
  <c r="D108" i="3"/>
  <c r="E279" i="5" s="1"/>
  <c r="C108" i="3"/>
  <c r="D279" i="5" s="1"/>
  <c r="D104" i="3"/>
  <c r="E275" i="5" s="1"/>
  <c r="C104" i="3"/>
  <c r="D275" i="5" s="1"/>
  <c r="D96" i="3"/>
  <c r="E267" i="5" s="1"/>
  <c r="C96" i="3"/>
  <c r="D267" i="5" s="1"/>
  <c r="F90" i="3"/>
  <c r="G261" i="5" s="1"/>
  <c r="D90" i="3"/>
  <c r="E261" i="5" s="1"/>
  <c r="C90" i="3"/>
  <c r="D261" i="5" s="1"/>
  <c r="D86" i="3"/>
  <c r="E257" i="5" s="1"/>
  <c r="C86" i="3"/>
  <c r="D257" i="5" s="1"/>
  <c r="F83" i="3"/>
  <c r="G254" i="5" s="1"/>
  <c r="D83" i="3"/>
  <c r="E254" i="5" s="1"/>
  <c r="C83" i="3"/>
  <c r="D254" i="5" s="1"/>
  <c r="D79" i="3"/>
  <c r="E250" i="5" s="1"/>
  <c r="C79" i="3"/>
  <c r="D250" i="5" s="1"/>
  <c r="D73" i="3"/>
  <c r="E244" i="5" s="1"/>
  <c r="C73" i="3"/>
  <c r="D244" i="5" s="1"/>
  <c r="D68" i="3"/>
  <c r="E239" i="5" s="1"/>
  <c r="C68" i="3"/>
  <c r="D239" i="5" s="1"/>
  <c r="F62" i="3"/>
  <c r="G233" i="5" s="1"/>
  <c r="D62" i="3"/>
  <c r="E233" i="5" s="1"/>
  <c r="C62" i="3"/>
  <c r="D233" i="5" s="1"/>
  <c r="F58" i="3"/>
  <c r="G229" i="5" s="1"/>
  <c r="D58" i="3"/>
  <c r="E229" i="5" s="1"/>
  <c r="C58" i="3"/>
  <c r="D229" i="5" s="1"/>
  <c r="F53" i="3"/>
  <c r="G224" i="5" s="1"/>
  <c r="D53" i="3"/>
  <c r="E224" i="5" s="1"/>
  <c r="C53" i="3"/>
  <c r="D224" i="5" s="1"/>
  <c r="D48" i="3"/>
  <c r="E219" i="5" s="1"/>
  <c r="C48" i="3"/>
  <c r="D219" i="5" s="1"/>
  <c r="D45" i="3"/>
  <c r="E216" i="5" s="1"/>
  <c r="C45" i="3"/>
  <c r="D216" i="5" s="1"/>
  <c r="D36" i="3"/>
  <c r="E207" i="5" s="1"/>
  <c r="C36" i="3"/>
  <c r="D207" i="5" s="1"/>
  <c r="D34" i="3"/>
  <c r="E205" i="5" s="1"/>
  <c r="C34" i="3"/>
  <c r="D205" i="5" s="1"/>
  <c r="F32" i="3"/>
  <c r="G203" i="5" s="1"/>
  <c r="D32" i="3"/>
  <c r="E203" i="5" s="1"/>
  <c r="C32" i="3"/>
  <c r="D203" i="5" s="1"/>
  <c r="D24" i="3"/>
  <c r="E195" i="5" s="1"/>
  <c r="C24" i="3"/>
  <c r="D195" i="5" s="1"/>
  <c r="D21" i="3"/>
  <c r="E192" i="5" s="1"/>
  <c r="C21" i="3"/>
  <c r="D192" i="5" s="1"/>
  <c r="F17" i="3"/>
  <c r="G188" i="5" s="1"/>
  <c r="D17" i="3"/>
  <c r="E188" i="5" s="1"/>
  <c r="C17" i="3"/>
  <c r="D188" i="5" s="1"/>
  <c r="F12" i="3"/>
  <c r="G183" i="5" s="1"/>
  <c r="D12" i="3"/>
  <c r="E183" i="5" s="1"/>
  <c r="C12" i="3"/>
  <c r="D183" i="5" s="1"/>
  <c r="F10" i="3"/>
  <c r="G181" i="5" s="1"/>
  <c r="D10" i="3"/>
  <c r="E181" i="5" s="1"/>
  <c r="C10" i="3"/>
  <c r="D181" i="5" s="1"/>
  <c r="D7" i="3"/>
  <c r="E178" i="5" s="1"/>
  <c r="C7" i="3"/>
  <c r="D178" i="5" s="1"/>
  <c r="E149" i="2"/>
  <c r="F161" i="5" s="1"/>
  <c r="E147" i="2"/>
  <c r="F159" i="5" s="1"/>
  <c r="E141" i="2"/>
  <c r="F153" i="5" s="1"/>
  <c r="F104" i="2"/>
  <c r="G116" i="5" s="1"/>
  <c r="F72" i="2"/>
  <c r="G84" i="5" s="1"/>
  <c r="F71" i="2"/>
  <c r="G83" i="5" s="1"/>
  <c r="E58" i="2"/>
  <c r="F70" i="5" s="1"/>
  <c r="F57" i="2"/>
  <c r="G69" i="5" s="1"/>
  <c r="F56" i="2"/>
  <c r="G68" i="5" s="1"/>
  <c r="F55" i="2"/>
  <c r="G67" i="5" s="1"/>
  <c r="F54" i="2"/>
  <c r="G66" i="5" s="1"/>
  <c r="F53" i="2"/>
  <c r="G65" i="5" s="1"/>
  <c r="F51" i="2"/>
  <c r="G63" i="5" s="1"/>
  <c r="F50" i="2"/>
  <c r="G62" i="5" s="1"/>
  <c r="F49" i="2"/>
  <c r="G61" i="5" s="1"/>
  <c r="F47" i="2"/>
  <c r="G59" i="5" s="1"/>
  <c r="F46" i="2"/>
  <c r="G58" i="5" s="1"/>
  <c r="F45" i="2"/>
  <c r="G57" i="5" s="1"/>
  <c r="E42" i="2"/>
  <c r="F54" i="5" s="1"/>
  <c r="E40" i="2"/>
  <c r="F52" i="5" s="1"/>
  <c r="F39" i="2"/>
  <c r="G51" i="5" s="1"/>
  <c r="F38" i="2"/>
  <c r="G50" i="5" s="1"/>
  <c r="F37" i="2"/>
  <c r="G49" i="5" s="1"/>
  <c r="F36" i="2"/>
  <c r="G48" i="5" s="1"/>
  <c r="F35" i="2"/>
  <c r="G47" i="5" s="1"/>
  <c r="E17" i="2"/>
  <c r="F29" i="5" s="1"/>
  <c r="F152" i="2"/>
  <c r="G164" i="5" s="1"/>
  <c r="D152" i="2"/>
  <c r="E164" i="5" s="1"/>
  <c r="C152" i="2"/>
  <c r="D164" i="5" s="1"/>
  <c r="F149" i="2"/>
  <c r="G161" i="5" s="1"/>
  <c r="D149" i="2"/>
  <c r="E161" i="5" s="1"/>
  <c r="C149" i="2"/>
  <c r="D161" i="5" s="1"/>
  <c r="F147" i="2"/>
  <c r="G159" i="5" s="1"/>
  <c r="D147" i="2"/>
  <c r="E159" i="5" s="1"/>
  <c r="C147" i="2"/>
  <c r="D159" i="5" s="1"/>
  <c r="F143" i="2"/>
  <c r="G155" i="5" s="1"/>
  <c r="D143" i="2"/>
  <c r="E155" i="5" s="1"/>
  <c r="C143" i="2"/>
  <c r="D155" i="5" s="1"/>
  <c r="F141" i="2"/>
  <c r="G153" i="5" s="1"/>
  <c r="D141" i="2"/>
  <c r="E153" i="5" s="1"/>
  <c r="C141" i="2"/>
  <c r="D153" i="5" s="1"/>
  <c r="F136" i="2"/>
  <c r="G148" i="5" s="1"/>
  <c r="D136" i="2"/>
  <c r="E148" i="5" s="1"/>
  <c r="C136" i="2"/>
  <c r="D148" i="5" s="1"/>
  <c r="F134" i="2"/>
  <c r="G146" i="5" s="1"/>
  <c r="D134" i="2"/>
  <c r="E146" i="5" s="1"/>
  <c r="C134" i="2"/>
  <c r="D146" i="5" s="1"/>
  <c r="F130" i="2"/>
  <c r="G142" i="5" s="1"/>
  <c r="D130" i="2"/>
  <c r="E142" i="5" s="1"/>
  <c r="C130" i="2"/>
  <c r="D142" i="5" s="1"/>
  <c r="F126" i="2"/>
  <c r="G138" i="5" s="1"/>
  <c r="D126" i="2"/>
  <c r="E138" i="5" s="1"/>
  <c r="C126" i="2"/>
  <c r="D138" i="5" s="1"/>
  <c r="F121" i="2"/>
  <c r="G133" i="5" s="1"/>
  <c r="D121" i="2"/>
  <c r="E133" i="5" s="1"/>
  <c r="C121" i="2"/>
  <c r="D133" i="5" s="1"/>
  <c r="F115" i="2"/>
  <c r="G127" i="5" s="1"/>
  <c r="D115" i="2"/>
  <c r="E127" i="5" s="1"/>
  <c r="C115" i="2"/>
  <c r="D127" i="5" s="1"/>
  <c r="F105" i="2"/>
  <c r="G117" i="5" s="1"/>
  <c r="D105" i="2"/>
  <c r="E117" i="5" s="1"/>
  <c r="C105" i="2"/>
  <c r="D117" i="5" s="1"/>
  <c r="D102" i="2"/>
  <c r="E114" i="5" s="1"/>
  <c r="C102" i="2"/>
  <c r="D114" i="5" s="1"/>
  <c r="F98" i="2"/>
  <c r="G110" i="5" s="1"/>
  <c r="D98" i="2"/>
  <c r="E110" i="5" s="1"/>
  <c r="C98" i="2"/>
  <c r="D110" i="5" s="1"/>
  <c r="F95" i="2"/>
  <c r="G107" i="5" s="1"/>
  <c r="D95" i="2"/>
  <c r="E107" i="5" s="1"/>
  <c r="C95" i="2"/>
  <c r="D107" i="5" s="1"/>
  <c r="F80" i="2"/>
  <c r="G92" i="5" s="1"/>
  <c r="D80" i="2"/>
  <c r="E92" i="5" s="1"/>
  <c r="C80" i="2"/>
  <c r="D92" i="5" s="1"/>
  <c r="F74" i="2"/>
  <c r="G86" i="5" s="1"/>
  <c r="D74" i="2"/>
  <c r="E86" i="5" s="1"/>
  <c r="C74" i="2"/>
  <c r="D86" i="5" s="1"/>
  <c r="D70" i="2"/>
  <c r="E82" i="5" s="1"/>
  <c r="C70" i="2"/>
  <c r="D82" i="5" s="1"/>
  <c r="F66" i="2"/>
  <c r="G78" i="5" s="1"/>
  <c r="D66" i="2"/>
  <c r="E78" i="5" s="1"/>
  <c r="C66" i="2"/>
  <c r="D78" i="5" s="1"/>
  <c r="F60" i="2"/>
  <c r="G72" i="5" s="1"/>
  <c r="D60" i="2"/>
  <c r="E72" i="5" s="1"/>
  <c r="C60" i="2"/>
  <c r="D72" i="5" s="1"/>
  <c r="F58" i="2"/>
  <c r="G70" i="5" s="1"/>
  <c r="D58" i="2"/>
  <c r="E70" i="5" s="1"/>
  <c r="C58" i="2"/>
  <c r="D70" i="5" s="1"/>
  <c r="D52" i="2"/>
  <c r="E64" i="5" s="1"/>
  <c r="C52" i="2"/>
  <c r="D64" i="5" s="1"/>
  <c r="D48" i="2"/>
  <c r="E60" i="5" s="1"/>
  <c r="C48" i="2"/>
  <c r="D60" i="5" s="1"/>
  <c r="D44" i="2"/>
  <c r="E56" i="5" s="1"/>
  <c r="C44" i="2"/>
  <c r="D56" i="5" s="1"/>
  <c r="F42" i="2"/>
  <c r="G54" i="5" s="1"/>
  <c r="D42" i="2"/>
  <c r="E54" i="5" s="1"/>
  <c r="C42" i="2"/>
  <c r="D54" i="5" s="1"/>
  <c r="F40" i="2"/>
  <c r="G52" i="5" s="1"/>
  <c r="D40" i="2"/>
  <c r="E52" i="5" s="1"/>
  <c r="C40" i="2"/>
  <c r="D52" i="5" s="1"/>
  <c r="D34" i="2"/>
  <c r="E46" i="5" s="1"/>
  <c r="C34" i="2"/>
  <c r="D46" i="5" s="1"/>
  <c r="F31" i="2"/>
  <c r="G43" i="5" s="1"/>
  <c r="D31" i="2"/>
  <c r="E43" i="5" s="1"/>
  <c r="C31" i="2"/>
  <c r="D43" i="5" s="1"/>
  <c r="F21" i="2"/>
  <c r="G33" i="5" s="1"/>
  <c r="D21" i="2"/>
  <c r="E33" i="5" s="1"/>
  <c r="C21" i="2"/>
  <c r="D33" i="5" s="1"/>
  <c r="F17" i="2"/>
  <c r="G29" i="5" s="1"/>
  <c r="D17" i="2"/>
  <c r="E29" i="5" s="1"/>
  <c r="C17" i="2"/>
  <c r="D29" i="5" s="1"/>
  <c r="F11" i="2"/>
  <c r="G23" i="5" s="1"/>
  <c r="D11" i="2"/>
  <c r="E23" i="5" s="1"/>
  <c r="C11" i="2"/>
  <c r="D23" i="5" s="1"/>
  <c r="F7" i="2"/>
  <c r="G19" i="5" s="1"/>
  <c r="D7" i="2"/>
  <c r="E19" i="5" s="1"/>
  <c r="C7" i="2"/>
  <c r="D19" i="5" s="1"/>
  <c r="D4" i="2"/>
  <c r="E16" i="5" s="1"/>
  <c r="C4" i="2"/>
  <c r="D16" i="5" s="1"/>
  <c r="F220" i="3" l="1"/>
  <c r="G391" i="5" s="1"/>
  <c r="D394" i="3"/>
  <c r="E565" i="5" s="1"/>
  <c r="D371" i="3"/>
  <c r="E542" i="5" s="1"/>
  <c r="F114" i="2"/>
  <c r="G126" i="5" s="1"/>
  <c r="F114" i="3"/>
  <c r="G285" i="5" s="1"/>
  <c r="F86" i="3"/>
  <c r="G257" i="5" s="1"/>
  <c r="F275" i="3"/>
  <c r="G446" i="5" s="1"/>
  <c r="F280" i="3"/>
  <c r="G451" i="5" s="1"/>
  <c r="F285" i="3"/>
  <c r="G456" i="5" s="1"/>
  <c r="F289" i="3"/>
  <c r="G460" i="5" s="1"/>
  <c r="F293" i="3"/>
  <c r="G464" i="5" s="1"/>
  <c r="F298" i="3"/>
  <c r="G469" i="5" s="1"/>
  <c r="F302" i="3"/>
  <c r="G473" i="5" s="1"/>
  <c r="F307" i="3"/>
  <c r="G478" i="5" s="1"/>
  <c r="F312" i="3"/>
  <c r="G483" i="5" s="1"/>
  <c r="F317" i="3"/>
  <c r="G488" i="5" s="1"/>
  <c r="F321" i="3"/>
  <c r="G492" i="5" s="1"/>
  <c r="F437" i="3"/>
  <c r="G608" i="5" s="1"/>
  <c r="D378" i="3"/>
  <c r="E549" i="5" s="1"/>
  <c r="D402" i="3"/>
  <c r="E573" i="5" s="1"/>
  <c r="D427" i="3"/>
  <c r="E598" i="5" s="1"/>
  <c r="F207" i="3"/>
  <c r="G378" i="5" s="1"/>
  <c r="F245" i="3"/>
  <c r="G416" i="5" s="1"/>
  <c r="F249" i="3"/>
  <c r="G420" i="5" s="1"/>
  <c r="F257" i="3"/>
  <c r="G428" i="5" s="1"/>
  <c r="F262" i="3"/>
  <c r="G433" i="5" s="1"/>
  <c r="F266" i="3"/>
  <c r="G437" i="5" s="1"/>
  <c r="F271" i="3"/>
  <c r="G442" i="5" s="1"/>
  <c r="D20" i="2"/>
  <c r="E32" i="5" s="1"/>
  <c r="C92" i="2"/>
  <c r="D104" i="5" s="1"/>
  <c r="C114" i="2"/>
  <c r="D126" i="5" s="1"/>
  <c r="F151" i="2"/>
  <c r="G163" i="5" s="1"/>
  <c r="C103" i="3"/>
  <c r="D274" i="5" s="1"/>
  <c r="D220" i="3"/>
  <c r="E391" i="5" s="1"/>
  <c r="F394" i="3"/>
  <c r="G565" i="5" s="1"/>
  <c r="C402" i="3"/>
  <c r="D573" i="5" s="1"/>
  <c r="D420" i="3"/>
  <c r="E591" i="5" s="1"/>
  <c r="F28" i="3"/>
  <c r="G199" i="5" s="1"/>
  <c r="F148" i="3"/>
  <c r="G319" i="5" s="1"/>
  <c r="E202" i="3"/>
  <c r="F373" i="5" s="1"/>
  <c r="F208" i="3"/>
  <c r="G379" i="5" s="1"/>
  <c r="F231" i="3"/>
  <c r="G402" i="5" s="1"/>
  <c r="F246" i="3"/>
  <c r="G417" i="5" s="1"/>
  <c r="F250" i="3"/>
  <c r="G421" i="5" s="1"/>
  <c r="F254" i="3"/>
  <c r="G425" i="5" s="1"/>
  <c r="F258" i="3"/>
  <c r="G429" i="5" s="1"/>
  <c r="F263" i="3"/>
  <c r="G434" i="5" s="1"/>
  <c r="F267" i="3"/>
  <c r="G438" i="5" s="1"/>
  <c r="F272" i="3"/>
  <c r="G443" i="5" s="1"/>
  <c r="F276" i="3"/>
  <c r="G447" i="5" s="1"/>
  <c r="F281" i="3"/>
  <c r="G452" i="5" s="1"/>
  <c r="F290" i="3"/>
  <c r="G461" i="5" s="1"/>
  <c r="F294" i="3"/>
  <c r="G465" i="5" s="1"/>
  <c r="F299" i="3"/>
  <c r="G470" i="5" s="1"/>
  <c r="F303" i="3"/>
  <c r="G474" i="5" s="1"/>
  <c r="F308" i="3"/>
  <c r="G479" i="5" s="1"/>
  <c r="F313" i="3"/>
  <c r="G484" i="5" s="1"/>
  <c r="F318" i="3"/>
  <c r="G489" i="5" s="1"/>
  <c r="E323" i="3"/>
  <c r="F494" i="5" s="1"/>
  <c r="F373" i="3"/>
  <c r="G544" i="5" s="1"/>
  <c r="C20" i="2"/>
  <c r="D32" i="5" s="1"/>
  <c r="F73" i="2"/>
  <c r="G85" i="5" s="1"/>
  <c r="D151" i="2"/>
  <c r="E163" i="5" s="1"/>
  <c r="F27" i="3"/>
  <c r="G198" i="5" s="1"/>
  <c r="F201" i="3"/>
  <c r="G372" i="5" s="1"/>
  <c r="F253" i="3"/>
  <c r="G424" i="5" s="1"/>
  <c r="F20" i="2"/>
  <c r="G32" i="5" s="1"/>
  <c r="D92" i="2"/>
  <c r="E104" i="5" s="1"/>
  <c r="D114" i="2"/>
  <c r="E126" i="5" s="1"/>
  <c r="C82" i="3"/>
  <c r="D253" i="5" s="1"/>
  <c r="D82" i="3"/>
  <c r="E253" i="5" s="1"/>
  <c r="D205" i="3"/>
  <c r="E376" i="5" s="1"/>
  <c r="C220" i="3"/>
  <c r="D391" i="5" s="1"/>
  <c r="C394" i="3"/>
  <c r="D565" i="5" s="1"/>
  <c r="F402" i="3"/>
  <c r="G573" i="5" s="1"/>
  <c r="F420" i="3"/>
  <c r="G591" i="5" s="1"/>
  <c r="F29" i="3"/>
  <c r="G200" i="5" s="1"/>
  <c r="F79" i="3"/>
  <c r="G250" i="5" s="1"/>
  <c r="F124" i="3"/>
  <c r="G295" i="5" s="1"/>
  <c r="F183" i="3"/>
  <c r="G354" i="5" s="1"/>
  <c r="F204" i="3"/>
  <c r="G375" i="5" s="1"/>
  <c r="F219" i="3"/>
  <c r="G390" i="5" s="1"/>
  <c r="F238" i="3"/>
  <c r="G409" i="5" s="1"/>
  <c r="F243" i="3"/>
  <c r="G414" i="5" s="1"/>
  <c r="F247" i="3"/>
  <c r="G418" i="5" s="1"/>
  <c r="F251" i="3"/>
  <c r="G422" i="5" s="1"/>
  <c r="F255" i="3"/>
  <c r="G426" i="5" s="1"/>
  <c r="F264" i="3"/>
  <c r="G435" i="5" s="1"/>
  <c r="F268" i="3"/>
  <c r="G439" i="5" s="1"/>
  <c r="F273" i="3"/>
  <c r="G444" i="5" s="1"/>
  <c r="F277" i="3"/>
  <c r="G448" i="5" s="1"/>
  <c r="F282" i="3"/>
  <c r="G453" i="5" s="1"/>
  <c r="F287" i="3"/>
  <c r="G458" i="5" s="1"/>
  <c r="F291" i="3"/>
  <c r="G462" i="5" s="1"/>
  <c r="F295" i="3"/>
  <c r="G466" i="5" s="1"/>
  <c r="F300" i="3"/>
  <c r="G471" i="5" s="1"/>
  <c r="F309" i="3"/>
  <c r="G480" i="5" s="1"/>
  <c r="F314" i="3"/>
  <c r="G485" i="5" s="1"/>
  <c r="F319" i="3"/>
  <c r="G490" i="5" s="1"/>
  <c r="F326" i="3"/>
  <c r="G497" i="5" s="1"/>
  <c r="F102" i="2"/>
  <c r="G114" i="5" s="1"/>
  <c r="D177" i="3"/>
  <c r="E348" i="5" s="1"/>
  <c r="C371" i="3"/>
  <c r="D542" i="5" s="1"/>
  <c r="C420" i="3"/>
  <c r="D591" i="5" s="1"/>
  <c r="F31" i="3"/>
  <c r="G202" i="5" s="1"/>
  <c r="D73" i="2"/>
  <c r="E85" i="5" s="1"/>
  <c r="F92" i="2"/>
  <c r="G104" i="5" s="1"/>
  <c r="D129" i="2"/>
  <c r="E141" i="5" s="1"/>
  <c r="C151" i="2"/>
  <c r="D163" i="5" s="1"/>
  <c r="D322" i="3"/>
  <c r="E493" i="5" s="1"/>
  <c r="C378" i="3"/>
  <c r="D549" i="5" s="1"/>
  <c r="F30" i="3"/>
  <c r="G201" i="5" s="1"/>
  <c r="F45" i="3"/>
  <c r="G216" i="5" s="1"/>
  <c r="F96" i="3"/>
  <c r="G267" i="5" s="1"/>
  <c r="F194" i="3"/>
  <c r="G365" i="5" s="1"/>
  <c r="F200" i="3"/>
  <c r="G371" i="5" s="1"/>
  <c r="F206" i="3"/>
  <c r="G377" i="5" s="1"/>
  <c r="E221" i="3"/>
  <c r="F392" i="5" s="1"/>
  <c r="F239" i="3"/>
  <c r="G410" i="5" s="1"/>
  <c r="F244" i="3"/>
  <c r="G415" i="5" s="1"/>
  <c r="F248" i="3"/>
  <c r="G419" i="5" s="1"/>
  <c r="F252" i="3"/>
  <c r="G423" i="5" s="1"/>
  <c r="F256" i="3"/>
  <c r="G427" i="5" s="1"/>
  <c r="F261" i="3"/>
  <c r="G432" i="5" s="1"/>
  <c r="F265" i="3"/>
  <c r="G436" i="5" s="1"/>
  <c r="F274" i="3"/>
  <c r="G445" i="5" s="1"/>
  <c r="F284" i="3"/>
  <c r="G455" i="5" s="1"/>
  <c r="F288" i="3"/>
  <c r="G459" i="5" s="1"/>
  <c r="F292" i="3"/>
  <c r="G463" i="5" s="1"/>
  <c r="F297" i="3"/>
  <c r="G468" i="5" s="1"/>
  <c r="F301" i="3"/>
  <c r="G472" i="5" s="1"/>
  <c r="F306" i="3"/>
  <c r="G477" i="5" s="1"/>
  <c r="F320" i="3"/>
  <c r="G491" i="5" s="1"/>
  <c r="F327" i="3"/>
  <c r="G498" i="5" s="1"/>
  <c r="E342" i="3"/>
  <c r="F513" i="5" s="1"/>
  <c r="F378" i="3"/>
  <c r="G549" i="5" s="1"/>
  <c r="E395" i="3"/>
  <c r="F566" i="5" s="1"/>
  <c r="E209" i="3"/>
  <c r="F380" i="5" s="1"/>
  <c r="F139" i="3"/>
  <c r="G310" i="5" s="1"/>
  <c r="E229" i="3"/>
  <c r="F400" i="5" s="1"/>
  <c r="E344" i="3"/>
  <c r="F515" i="5" s="1"/>
  <c r="E365" i="3"/>
  <c r="F536" i="5" s="1"/>
  <c r="E387" i="3"/>
  <c r="F558" i="5" s="1"/>
  <c r="E296" i="3"/>
  <c r="F467" i="5" s="1"/>
  <c r="E434" i="3"/>
  <c r="F605" i="5" s="1"/>
  <c r="F21" i="3"/>
  <c r="G192" i="5" s="1"/>
  <c r="E190" i="3"/>
  <c r="F361" i="5" s="1"/>
  <c r="F52" i="2"/>
  <c r="G64" i="5" s="1"/>
  <c r="E178" i="3"/>
  <c r="F349" i="5" s="1"/>
  <c r="E403" i="3"/>
  <c r="F574" i="5" s="1"/>
  <c r="E198" i="3"/>
  <c r="F369" i="5" s="1"/>
  <c r="E347" i="3"/>
  <c r="F518" i="5" s="1"/>
  <c r="E368" i="3"/>
  <c r="F539" i="5" s="1"/>
  <c r="F70" i="2"/>
  <c r="G82" i="5" s="1"/>
  <c r="E12" i="3"/>
  <c r="F183" i="5" s="1"/>
  <c r="E53" i="3"/>
  <c r="F224" i="5" s="1"/>
  <c r="E73" i="3"/>
  <c r="F244" i="5" s="1"/>
  <c r="E181" i="3"/>
  <c r="F352" i="5" s="1"/>
  <c r="E236" i="3"/>
  <c r="F407" i="5" s="1"/>
  <c r="E351" i="3"/>
  <c r="F522" i="5" s="1"/>
  <c r="E361" i="3"/>
  <c r="F532" i="5" s="1"/>
  <c r="E383" i="3"/>
  <c r="F554" i="5" s="1"/>
  <c r="E406" i="3"/>
  <c r="F577" i="5" s="1"/>
  <c r="E415" i="3"/>
  <c r="F586" i="5" s="1"/>
  <c r="E428" i="3"/>
  <c r="F599" i="5" s="1"/>
  <c r="E86" i="3"/>
  <c r="F257" i="5" s="1"/>
  <c r="E96" i="3"/>
  <c r="F267" i="5" s="1"/>
  <c r="E374" i="3"/>
  <c r="F545" i="5" s="1"/>
  <c r="E121" i="2"/>
  <c r="F133" i="5" s="1"/>
  <c r="E45" i="3"/>
  <c r="F216" i="5" s="1"/>
  <c r="E121" i="3"/>
  <c r="F292" i="5" s="1"/>
  <c r="E310" i="3"/>
  <c r="F481" i="5" s="1"/>
  <c r="E431" i="3"/>
  <c r="F602" i="5" s="1"/>
  <c r="F127" i="3"/>
  <c r="G298" i="5" s="1"/>
  <c r="F44" i="2"/>
  <c r="G56" i="5" s="1"/>
  <c r="F7" i="3"/>
  <c r="G178" i="5" s="1"/>
  <c r="F48" i="2"/>
  <c r="G60" i="5" s="1"/>
  <c r="F36" i="3"/>
  <c r="G207" i="5" s="1"/>
  <c r="F34" i="2"/>
  <c r="G46" i="5" s="1"/>
  <c r="C73" i="2"/>
  <c r="D85" i="5" s="1"/>
  <c r="D197" i="3"/>
  <c r="E368" i="5" s="1"/>
  <c r="C427" i="3"/>
  <c r="D598" i="5" s="1"/>
  <c r="E185" i="3"/>
  <c r="F356" i="5" s="1"/>
  <c r="E355" i="3"/>
  <c r="F526" i="5" s="1"/>
  <c r="E421" i="3"/>
  <c r="F592" i="5" s="1"/>
  <c r="F199" i="3"/>
  <c r="G370" i="5" s="1"/>
  <c r="F230" i="3"/>
  <c r="G401" i="5" s="1"/>
  <c r="C340" i="3"/>
  <c r="D511" i="5" s="1"/>
  <c r="E17" i="3"/>
  <c r="F188" i="5" s="1"/>
  <c r="E24" i="3"/>
  <c r="F195" i="5" s="1"/>
  <c r="E48" i="3"/>
  <c r="F219" i="5" s="1"/>
  <c r="E58" i="3"/>
  <c r="F229" i="5" s="1"/>
  <c r="E90" i="3"/>
  <c r="F261" i="5" s="1"/>
  <c r="E124" i="3"/>
  <c r="F295" i="5" s="1"/>
  <c r="E174" i="3"/>
  <c r="F345" i="5" s="1"/>
  <c r="E217" i="3"/>
  <c r="F388" i="5" s="1"/>
  <c r="E241" i="3"/>
  <c r="F412" i="5" s="1"/>
  <c r="E283" i="3"/>
  <c r="F454" i="5" s="1"/>
  <c r="F69" i="3"/>
  <c r="G240" i="5" s="1"/>
  <c r="E80" i="2"/>
  <c r="F92" i="5" s="1"/>
  <c r="D103" i="3"/>
  <c r="E274" i="5" s="1"/>
  <c r="C177" i="3"/>
  <c r="D348" i="5" s="1"/>
  <c r="D340" i="3"/>
  <c r="E511" i="5" s="1"/>
  <c r="E232" i="3"/>
  <c r="F403" i="5" s="1"/>
  <c r="E259" i="3"/>
  <c r="F430" i="5" s="1"/>
  <c r="E304" i="3"/>
  <c r="F475" i="5" s="1"/>
  <c r="E325" i="3"/>
  <c r="F496" i="5" s="1"/>
  <c r="E390" i="3"/>
  <c r="F561" i="5" s="1"/>
  <c r="F237" i="3"/>
  <c r="G408" i="5" s="1"/>
  <c r="F203" i="3"/>
  <c r="G374" i="5" s="1"/>
  <c r="F340" i="3"/>
  <c r="G511" i="5" s="1"/>
  <c r="E269" i="3"/>
  <c r="F440" i="5" s="1"/>
  <c r="E278" i="3"/>
  <c r="F449" i="5" s="1"/>
  <c r="E315" i="3"/>
  <c r="F486" i="5" s="1"/>
  <c r="F138" i="3"/>
  <c r="G309" i="5" s="1"/>
  <c r="F311" i="3"/>
  <c r="G482" i="5" s="1"/>
  <c r="C3" i="2"/>
  <c r="D15" i="5" s="1"/>
  <c r="D3" i="2"/>
  <c r="E15" i="5" s="1"/>
  <c r="C129" i="2"/>
  <c r="D141" i="5" s="1"/>
  <c r="C322" i="3"/>
  <c r="D493" i="5" s="1"/>
  <c r="E21" i="3"/>
  <c r="F192" i="5" s="1"/>
  <c r="E83" i="3"/>
  <c r="F254" i="5" s="1"/>
  <c r="E104" i="3"/>
  <c r="F275" i="5" s="1"/>
  <c r="E117" i="3"/>
  <c r="F288" i="5" s="1"/>
  <c r="E127" i="3"/>
  <c r="F298" i="5" s="1"/>
  <c r="E139" i="3"/>
  <c r="F310" i="5" s="1"/>
  <c r="E148" i="3"/>
  <c r="F319" i="5" s="1"/>
  <c r="E168" i="3"/>
  <c r="F339" i="5" s="1"/>
  <c r="E223" i="3"/>
  <c r="F394" i="5" s="1"/>
  <c r="E329" i="3"/>
  <c r="F500" i="5" s="1"/>
  <c r="F3" i="2"/>
  <c r="G15" i="5" s="1"/>
  <c r="F35" i="3"/>
  <c r="G206" i="5" s="1"/>
  <c r="F105" i="3"/>
  <c r="G276" i="5" s="1"/>
  <c r="F169" i="3"/>
  <c r="G340" i="5" s="1"/>
  <c r="F49" i="3"/>
  <c r="G220" i="5" s="1"/>
  <c r="F74" i="3"/>
  <c r="G245" i="5" s="1"/>
  <c r="F242" i="3"/>
  <c r="G413" i="5" s="1"/>
  <c r="F286" i="3"/>
  <c r="G457" i="5" s="1"/>
  <c r="F129" i="2"/>
  <c r="G141" i="5" s="1"/>
  <c r="F175" i="3"/>
  <c r="G346" i="5" s="1"/>
  <c r="F218" i="3"/>
  <c r="G389" i="5" s="1"/>
  <c r="F260" i="3"/>
  <c r="G431" i="5" s="1"/>
  <c r="F305" i="3"/>
  <c r="G476" i="5" s="1"/>
  <c r="F109" i="3"/>
  <c r="G280" i="5" s="1"/>
  <c r="C197" i="3"/>
  <c r="D368" i="5" s="1"/>
  <c r="E36" i="3"/>
  <c r="F207" i="5" s="1"/>
  <c r="F152" i="3"/>
  <c r="G323" i="5" s="1"/>
  <c r="F270" i="3"/>
  <c r="G441" i="5" s="1"/>
  <c r="F279" i="3"/>
  <c r="G450" i="5" s="1"/>
  <c r="F316" i="3"/>
  <c r="G487" i="5" s="1"/>
  <c r="C228" i="3"/>
  <c r="D399" i="5" s="1"/>
  <c r="D228" i="3"/>
  <c r="E399" i="5" s="1"/>
  <c r="C205" i="3"/>
  <c r="D376" i="5" s="1"/>
  <c r="D112" i="3"/>
  <c r="E283" i="5" s="1"/>
  <c r="C112" i="3"/>
  <c r="D283" i="5" s="1"/>
  <c r="D5" i="3"/>
  <c r="E176" i="5" s="1"/>
  <c r="C5" i="3"/>
  <c r="D176" i="5" s="1"/>
  <c r="D30" i="2"/>
  <c r="E42" i="5" s="1"/>
  <c r="C30" i="2"/>
  <c r="D42" i="5" s="1"/>
  <c r="E79" i="3"/>
  <c r="F250" i="5" s="1"/>
  <c r="E7" i="3"/>
  <c r="F178" i="5" s="1"/>
  <c r="E126" i="2"/>
  <c r="F138" i="5" s="1"/>
  <c r="E152" i="2"/>
  <c r="F164" i="5" s="1"/>
  <c r="E115" i="2"/>
  <c r="F127" i="5" s="1"/>
  <c r="E48" i="2"/>
  <c r="F60" i="5" s="1"/>
  <c r="E70" i="2"/>
  <c r="F82" i="5" s="1"/>
  <c r="E60" i="2"/>
  <c r="F72" i="5" s="1"/>
  <c r="E102" i="2"/>
  <c r="F114" i="5" s="1"/>
  <c r="E136" i="2"/>
  <c r="F148" i="5" s="1"/>
  <c r="E74" i="2"/>
  <c r="F86" i="5" s="1"/>
  <c r="E52" i="2"/>
  <c r="F64" i="5" s="1"/>
  <c r="E105" i="2"/>
  <c r="F117" i="5" s="1"/>
  <c r="E95" i="2"/>
  <c r="F107" i="5" s="1"/>
  <c r="E44" i="2"/>
  <c r="F56" i="5" s="1"/>
  <c r="E130" i="2"/>
  <c r="F142" i="5" s="1"/>
  <c r="E34" i="2"/>
  <c r="F46" i="5" s="1"/>
  <c r="E66" i="2"/>
  <c r="F78" i="5" s="1"/>
  <c r="E98" i="2"/>
  <c r="F110" i="5" s="1"/>
  <c r="E143" i="2"/>
  <c r="F155" i="5" s="1"/>
  <c r="E31" i="2"/>
  <c r="F43" i="5" s="1"/>
  <c r="E21" i="2"/>
  <c r="F33" i="5" s="1"/>
  <c r="E11" i="2"/>
  <c r="F23" i="5" s="1"/>
  <c r="E7" i="2"/>
  <c r="F19" i="5" s="1"/>
  <c r="E4" i="2"/>
  <c r="F16" i="5" s="1"/>
  <c r="D328" i="3" l="1"/>
  <c r="E499" i="5" s="1"/>
  <c r="D69" i="2"/>
  <c r="E81" i="5" s="1"/>
  <c r="C328" i="3"/>
  <c r="D499" i="5" s="1"/>
  <c r="F82" i="3"/>
  <c r="G253" i="5" s="1"/>
  <c r="F427" i="3"/>
  <c r="G598" i="5" s="1"/>
  <c r="F236" i="3"/>
  <c r="G407" i="5" s="1"/>
  <c r="F198" i="3"/>
  <c r="G369" i="5" s="1"/>
  <c r="E371" i="3"/>
  <c r="F542" i="5" s="1"/>
  <c r="E394" i="3"/>
  <c r="F565" i="5" s="1"/>
  <c r="F108" i="3"/>
  <c r="G279" i="5" s="1"/>
  <c r="F34" i="3"/>
  <c r="G205" i="5" s="1"/>
  <c r="C4" i="3"/>
  <c r="D175" i="5" s="1"/>
  <c r="F125" i="2"/>
  <c r="G137" i="5" s="1"/>
  <c r="F48" i="3"/>
  <c r="G219" i="5" s="1"/>
  <c r="F181" i="3"/>
  <c r="G352" i="5" s="1"/>
  <c r="F418" i="3"/>
  <c r="G589" i="5" s="1"/>
  <c r="D418" i="3"/>
  <c r="E589" i="5" s="1"/>
  <c r="E114" i="2"/>
  <c r="F126" i="5" s="1"/>
  <c r="F315" i="3"/>
  <c r="G486" i="5" s="1"/>
  <c r="F73" i="3"/>
  <c r="G244" i="5" s="1"/>
  <c r="C2" i="2"/>
  <c r="D14" i="5" s="1"/>
  <c r="E151" i="2"/>
  <c r="F163" i="5" s="1"/>
  <c r="F278" i="3"/>
  <c r="G449" i="5" s="1"/>
  <c r="F304" i="3"/>
  <c r="G475" i="5" s="1"/>
  <c r="C418" i="3"/>
  <c r="D589" i="5" s="1"/>
  <c r="D125" i="2"/>
  <c r="E137" i="5" s="1"/>
  <c r="E20" i="2"/>
  <c r="F32" i="5" s="1"/>
  <c r="F269" i="3"/>
  <c r="G440" i="5" s="1"/>
  <c r="F259" i="3"/>
  <c r="G430" i="5" s="1"/>
  <c r="F137" i="3"/>
  <c r="G308" i="5" s="1"/>
  <c r="F69" i="2"/>
  <c r="G81" i="5" s="1"/>
  <c r="D111" i="3"/>
  <c r="E282" i="5" s="1"/>
  <c r="F174" i="3"/>
  <c r="G345" i="5" s="1"/>
  <c r="C28" i="2"/>
  <c r="D40" i="5" s="1"/>
  <c r="F2" i="2"/>
  <c r="G14" i="5" s="1"/>
  <c r="E103" i="3"/>
  <c r="F274" i="5" s="1"/>
  <c r="F310" i="3"/>
  <c r="G481" i="5" s="1"/>
  <c r="E420" i="3"/>
  <c r="F591" i="5" s="1"/>
  <c r="D28" i="2"/>
  <c r="E40" i="5" s="1"/>
  <c r="F283" i="3"/>
  <c r="G454" i="5" s="1"/>
  <c r="F168" i="3"/>
  <c r="G339" i="5" s="1"/>
  <c r="C125" i="2"/>
  <c r="D137" i="5" s="1"/>
  <c r="F328" i="3"/>
  <c r="G499" i="5" s="1"/>
  <c r="E322" i="3"/>
  <c r="F493" i="5" s="1"/>
  <c r="E197" i="3"/>
  <c r="F368" i="5" s="1"/>
  <c r="E92" i="2"/>
  <c r="F104" i="5" s="1"/>
  <c r="C69" i="2"/>
  <c r="D81" i="5" s="1"/>
  <c r="F151" i="3"/>
  <c r="G322" i="5" s="1"/>
  <c r="F217" i="3"/>
  <c r="G388" i="5" s="1"/>
  <c r="F241" i="3"/>
  <c r="G412" i="5" s="1"/>
  <c r="F104" i="3"/>
  <c r="G275" i="5" s="1"/>
  <c r="E220" i="3"/>
  <c r="F391" i="5" s="1"/>
  <c r="D2" i="2"/>
  <c r="E14" i="5" s="1"/>
  <c r="F202" i="3"/>
  <c r="G373" i="5" s="1"/>
  <c r="F68" i="3"/>
  <c r="G239" i="5" s="1"/>
  <c r="F229" i="3"/>
  <c r="G400" i="5" s="1"/>
  <c r="F24" i="3"/>
  <c r="G195" i="5" s="1"/>
  <c r="F296" i="3"/>
  <c r="G467" i="5" s="1"/>
  <c r="F325" i="3"/>
  <c r="G496" i="5" s="1"/>
  <c r="F190" i="3"/>
  <c r="G361" i="5" s="1"/>
  <c r="F371" i="3"/>
  <c r="G542" i="5" s="1"/>
  <c r="E402" i="3"/>
  <c r="F573" i="5" s="1"/>
  <c r="E205" i="3"/>
  <c r="F376" i="5" s="1"/>
  <c r="E82" i="3"/>
  <c r="F253" i="5" s="1"/>
  <c r="E427" i="3"/>
  <c r="F598" i="5" s="1"/>
  <c r="F30" i="2"/>
  <c r="G42" i="5" s="1"/>
  <c r="E378" i="3"/>
  <c r="F549" i="5" s="1"/>
  <c r="E177" i="3"/>
  <c r="F348" i="5" s="1"/>
  <c r="E73" i="2"/>
  <c r="F85" i="5" s="1"/>
  <c r="E228" i="3"/>
  <c r="F399" i="5" s="1"/>
  <c r="E340" i="3"/>
  <c r="F511" i="5" s="1"/>
  <c r="E5" i="3"/>
  <c r="F176" i="5" s="1"/>
  <c r="E112" i="3"/>
  <c r="F283" i="5" s="1"/>
  <c r="D4" i="3"/>
  <c r="E175" i="5" s="1"/>
  <c r="C111" i="3"/>
  <c r="D282" i="5" s="1"/>
  <c r="E129" i="2"/>
  <c r="F141" i="5" s="1"/>
  <c r="E30" i="2"/>
  <c r="F42" i="5" s="1"/>
  <c r="E3" i="2"/>
  <c r="F15" i="5" s="1"/>
  <c r="E11" i="5" l="1"/>
  <c r="C158" i="2"/>
  <c r="D158" i="2"/>
  <c r="D11" i="5"/>
  <c r="F197" i="3"/>
  <c r="G368" i="5" s="1"/>
  <c r="F228" i="3"/>
  <c r="G399" i="5" s="1"/>
  <c r="F112" i="3"/>
  <c r="G283" i="5" s="1"/>
  <c r="F205" i="3"/>
  <c r="G376" i="5" s="1"/>
  <c r="F28" i="2"/>
  <c r="G40" i="5" s="1"/>
  <c r="E418" i="3"/>
  <c r="F589" i="5" s="1"/>
  <c r="E2" i="2"/>
  <c r="F14" i="5" s="1"/>
  <c r="E28" i="2"/>
  <c r="F40" i="5" s="1"/>
  <c r="C3" i="3"/>
  <c r="D174" i="5" s="1"/>
  <c r="D173" i="5" s="1"/>
  <c r="D10" i="5" s="1"/>
  <c r="F5" i="3"/>
  <c r="G176" i="5" s="1"/>
  <c r="E69" i="2"/>
  <c r="F81" i="5" s="1"/>
  <c r="F322" i="3"/>
  <c r="G493" i="5" s="1"/>
  <c r="F177" i="3"/>
  <c r="G348" i="5" s="1"/>
  <c r="D3" i="3"/>
  <c r="E174" i="5" s="1"/>
  <c r="E173" i="5" s="1"/>
  <c r="E10" i="5" s="1"/>
  <c r="E125" i="2"/>
  <c r="F137" i="5" s="1"/>
  <c r="F103" i="3"/>
  <c r="G274" i="5" s="1"/>
  <c r="E328" i="3"/>
  <c r="F499" i="5" s="1"/>
  <c r="E4" i="3"/>
  <c r="F175" i="5" s="1"/>
  <c r="E111" i="3"/>
  <c r="F282" i="5" s="1"/>
  <c r="G11" i="5" l="1"/>
  <c r="F11" i="5"/>
  <c r="E158" i="2"/>
  <c r="E160" i="2" s="1"/>
  <c r="F111" i="3"/>
  <c r="G282" i="5" s="1"/>
  <c r="D442" i="3"/>
  <c r="C442" i="3"/>
  <c r="F158" i="2"/>
  <c r="F4" i="3"/>
  <c r="G175" i="5" s="1"/>
  <c r="E3" i="3"/>
  <c r="F174" i="5" s="1"/>
  <c r="F173" i="5" l="1"/>
  <c r="F10" i="5" s="1"/>
  <c r="F160" i="2"/>
  <c r="E442" i="3"/>
  <c r="E444" i="3" s="1"/>
  <c r="F3" i="3"/>
  <c r="G174" i="5" l="1"/>
  <c r="G173" i="5" s="1"/>
  <c r="G10" i="5" s="1"/>
  <c r="F442" i="3"/>
  <c r="F444" i="3" s="1"/>
</calcChain>
</file>

<file path=xl/sharedStrings.xml><?xml version="1.0" encoding="utf-8"?>
<sst xmlns="http://schemas.openxmlformats.org/spreadsheetml/2006/main" count="3214" uniqueCount="1624">
  <si>
    <t>BALANCE GENERAL TRIBUTARIO</t>
  </si>
  <si>
    <t>Por Área</t>
  </si>
  <si>
    <t>Empresa:</t>
  </si>
  <si>
    <t>Corporación Municipal de Conchalí</t>
  </si>
  <si>
    <t>RUT:</t>
  </si>
  <si>
    <t>70.878.100-2</t>
  </si>
  <si>
    <t>Área:</t>
  </si>
  <si>
    <t>Educación</t>
  </si>
  <si>
    <t>Periodo:</t>
  </si>
  <si>
    <t>Fecha Emisión :</t>
  </si>
  <si>
    <t>Cuenta Mayor</t>
  </si>
  <si>
    <t>Cuenta</t>
  </si>
  <si>
    <t>Debe</t>
  </si>
  <si>
    <t>Haber</t>
  </si>
  <si>
    <t>Deudor</t>
  </si>
  <si>
    <t>Acreedor</t>
  </si>
  <si>
    <t>Activo</t>
  </si>
  <si>
    <t>Pasivo</t>
  </si>
  <si>
    <t>Pérdida</t>
  </si>
  <si>
    <t>Ganancia</t>
  </si>
  <si>
    <t>11102001001001</t>
  </si>
  <si>
    <t>Banco Estado Remuneraciones 486922-2</t>
  </si>
  <si>
    <t>11102001001003</t>
  </si>
  <si>
    <t>Banco Estado Educación 485378-4</t>
  </si>
  <si>
    <t>11102001001004</t>
  </si>
  <si>
    <t>Banco Estado Salud 485382-2</t>
  </si>
  <si>
    <t>11102001001022</t>
  </si>
  <si>
    <t>Banco Estado Proy. Conservación Establecimientos Educacionales 760657-5</t>
  </si>
  <si>
    <t>11102001001023</t>
  </si>
  <si>
    <t>Banco Estado Ley SEP 760817-9</t>
  </si>
  <si>
    <t>11102001001025</t>
  </si>
  <si>
    <t>Banco Estado FAEP 761028-9</t>
  </si>
  <si>
    <t>11102001001027</t>
  </si>
  <si>
    <t>Banco Estado Casa Central 761107-2</t>
  </si>
  <si>
    <t>11102001002003</t>
  </si>
  <si>
    <t>Banco Estado Ch.Elect.34070893373 Juan Sanchez Labra</t>
  </si>
  <si>
    <t>11403001001001</t>
  </si>
  <si>
    <t>Fondos por Rendir Cuentas</t>
  </si>
  <si>
    <t>Máquinas y Equipos de Oficina</t>
  </si>
  <si>
    <t>14104001003001</t>
  </si>
  <si>
    <t>Otras Maquinarias y Equipos</t>
  </si>
  <si>
    <t>Equipos Computacionales y Periféricos</t>
  </si>
  <si>
    <t>21410001001001</t>
  </si>
  <si>
    <t>AFP Cuprum</t>
  </si>
  <si>
    <t>21410001001002</t>
  </si>
  <si>
    <t>AFP Habitat</t>
  </si>
  <si>
    <t>21410001001003</t>
  </si>
  <si>
    <t>AFP Provida</t>
  </si>
  <si>
    <t>21410001001004</t>
  </si>
  <si>
    <t>AFP Planvital</t>
  </si>
  <si>
    <t>21410001001005</t>
  </si>
  <si>
    <t>AFP Capital</t>
  </si>
  <si>
    <t>21410001001006</t>
  </si>
  <si>
    <t>AFP Modelo</t>
  </si>
  <si>
    <t>21410001001007</t>
  </si>
  <si>
    <t>AFP Uno</t>
  </si>
  <si>
    <t>21410002001001</t>
  </si>
  <si>
    <t>IPS - Fonasa</t>
  </si>
  <si>
    <t>21410003001001</t>
  </si>
  <si>
    <t>Isapre Colmena Golden Cross</t>
  </si>
  <si>
    <t>21410003001002</t>
  </si>
  <si>
    <t>Isapre Consalud</t>
  </si>
  <si>
    <t>21410003001003</t>
  </si>
  <si>
    <t>Isapre Fundación de Salud Trabajadores Banco Estado</t>
  </si>
  <si>
    <t>21410003001004</t>
  </si>
  <si>
    <t>Isapre Cruz Blanca</t>
  </si>
  <si>
    <t>21410003001005</t>
  </si>
  <si>
    <t>Isapre Vida Tres</t>
  </si>
  <si>
    <t>21410003001007</t>
  </si>
  <si>
    <t>Isapre Nueva Masvida (ex Masvida)</t>
  </si>
  <si>
    <t>21410003001008</t>
  </si>
  <si>
    <t>Isapre Banmedica</t>
  </si>
  <si>
    <t>21410004001001</t>
  </si>
  <si>
    <t>Fondo de Cesantia</t>
  </si>
  <si>
    <t>21410005001010</t>
  </si>
  <si>
    <t>Seguro de Invalidez y Sobrevivencia (S.I.S.)</t>
  </si>
  <si>
    <t>21410006001001</t>
  </si>
  <si>
    <t>Mutual de Seguridad</t>
  </si>
  <si>
    <t>21410008001001</t>
  </si>
  <si>
    <t>Cotización C.C.A.F. Los Andes</t>
  </si>
  <si>
    <t>21411001001001</t>
  </si>
  <si>
    <t>Retención Impuesto Único</t>
  </si>
  <si>
    <t>21411001002002</t>
  </si>
  <si>
    <t>Retención 10% Honorarios (Remuneraciones)</t>
  </si>
  <si>
    <t>21412001001003</t>
  </si>
  <si>
    <t>Retención Reintegros</t>
  </si>
  <si>
    <t>21412001001004</t>
  </si>
  <si>
    <t>Retención Licencias Medicas Rechazadas</t>
  </si>
  <si>
    <t>21412002001001</t>
  </si>
  <si>
    <t>Retenc.Volunt. Sindicato de Trabajadores de Coresam</t>
  </si>
  <si>
    <t>21412002001002</t>
  </si>
  <si>
    <t>Retenc.Volunt. Sindicato de Trabajadores de la Educación de Coresam</t>
  </si>
  <si>
    <t>21412002001003</t>
  </si>
  <si>
    <t>Retenc.Volunt. Sindicato de Trabajadores de la Educacion (Sute Conchali)</t>
  </si>
  <si>
    <t>21412002003001</t>
  </si>
  <si>
    <t>Retenc.Volunt. Colegio de Profesores</t>
  </si>
  <si>
    <t>21412003001001</t>
  </si>
  <si>
    <t>Retenc.Volunt. Caja de Compensación de los Andes</t>
  </si>
  <si>
    <t>21412003002001</t>
  </si>
  <si>
    <t>Retenc.Volunt. Coopeuch</t>
  </si>
  <si>
    <t>21412003002002</t>
  </si>
  <si>
    <t>Retenc.Volunt. Corporación de Bienestar Serbima</t>
  </si>
  <si>
    <t>21412003002003</t>
  </si>
  <si>
    <t>Retenc.Volunt. Cooperativa Sermecoop</t>
  </si>
  <si>
    <t>21412005001002</t>
  </si>
  <si>
    <t>Retenc.Volunt. Credumontt</t>
  </si>
  <si>
    <t>21412006001009</t>
  </si>
  <si>
    <t>Retenc.Volunt. Ah.Prev.Volunt. AFP y Otras Instituciones</t>
  </si>
  <si>
    <t>21412099001001</t>
  </si>
  <si>
    <t>Retenc.Volunt. Prestamos Salud Fonasa</t>
  </si>
  <si>
    <t>21413001001001</t>
  </si>
  <si>
    <t>Retenciones Judiciales y Similares</t>
  </si>
  <si>
    <t>22101001001002</t>
  </si>
  <si>
    <t>Documentos por Pagar (Cta.Puente FRC-FF-Otros)</t>
  </si>
  <si>
    <t>22105001001001</t>
  </si>
  <si>
    <t>Adecuacion Docente</t>
  </si>
  <si>
    <t>22192003001001</t>
  </si>
  <si>
    <t>Proveedores y Acreedores por Pagar</t>
  </si>
  <si>
    <t>22401001001001</t>
  </si>
  <si>
    <t>Transferencias de Fondos Entre Cuentas</t>
  </si>
  <si>
    <t>22401001002004</t>
  </si>
  <si>
    <t>Remuneraciones Liquidas por Pagar</t>
  </si>
  <si>
    <t>22401001002005</t>
  </si>
  <si>
    <t>Honorarios Liquidos por Pagar</t>
  </si>
  <si>
    <t>22401001003001</t>
  </si>
  <si>
    <t>Compensaciones entre Areas (Ingresos)</t>
  </si>
  <si>
    <t>40503003001001</t>
  </si>
  <si>
    <t>Subvención Base por Asistencia</t>
  </si>
  <si>
    <t>40503003001002</t>
  </si>
  <si>
    <t>Subvención Base por Asistencia con Integración</t>
  </si>
  <si>
    <t>40503003002001</t>
  </si>
  <si>
    <t>Subvención Escolar Preferencial, Ley Nº 20.248</t>
  </si>
  <si>
    <t>Fondo de Apoyo a la Educación Pública</t>
  </si>
  <si>
    <t>40503003002901</t>
  </si>
  <si>
    <t>Subvencion Mantenimiento</t>
  </si>
  <si>
    <t>40503003002907</t>
  </si>
  <si>
    <t>Bono No Docente Ley 19464</t>
  </si>
  <si>
    <t>40503003002909</t>
  </si>
  <si>
    <t>Bono Mayor Imponibilidad Ley 19200</t>
  </si>
  <si>
    <t>40503003002910</t>
  </si>
  <si>
    <t>BRP Ley 20158</t>
  </si>
  <si>
    <t>40503003002917</t>
  </si>
  <si>
    <t>Subvencion Aporte Gratuidad</t>
  </si>
  <si>
    <t>40503003002921</t>
  </si>
  <si>
    <t>Asignacion Docencia Alumnos Prioritarios</t>
  </si>
  <si>
    <t>40503003002922</t>
  </si>
  <si>
    <t>Asignacion por Tramo Desarrollo Profesional</t>
  </si>
  <si>
    <t>40801002001002</t>
  </si>
  <si>
    <t>Recuperación Licencias Medicas (ISAPRES)</t>
  </si>
  <si>
    <t>52101001001001</t>
  </si>
  <si>
    <t>Sueldo Base</t>
  </si>
  <si>
    <t>52101001001006</t>
  </si>
  <si>
    <t>Asignacion Familiar (Centralizaciones)</t>
  </si>
  <si>
    <t>52101001002001</t>
  </si>
  <si>
    <t>Asignación de Experiencia, art. 48, Ley Nº 19.070</t>
  </si>
  <si>
    <t>52101001009003</t>
  </si>
  <si>
    <t>Bonificación Proporcional, Art.8 Ley Nº 19.410</t>
  </si>
  <si>
    <t>52101001009999</t>
  </si>
  <si>
    <t>Otras Asignaciones Especiales</t>
  </si>
  <si>
    <t>52101001011001</t>
  </si>
  <si>
    <t>Asignación de Movilización, art. 97, letra b), Ley 18.883</t>
  </si>
  <si>
    <t>52101001014002</t>
  </si>
  <si>
    <t>Bonificación Compensatoria de Salud, art. 3, Ley Nº 18.566</t>
  </si>
  <si>
    <t>52101001014005</t>
  </si>
  <si>
    <t>Bonificación art. 3, Ley Nº 19.200</t>
  </si>
  <si>
    <t>52101001014999</t>
  </si>
  <si>
    <t>Otras Asignaciones Compensatorias (Asig. Colación)</t>
  </si>
  <si>
    <t>52101001019002</t>
  </si>
  <si>
    <t>Asignación de Responsabilidad Directiva</t>
  </si>
  <si>
    <t>52101001046001</t>
  </si>
  <si>
    <t>Asignacion de Experiencia (Docente)</t>
  </si>
  <si>
    <t>52101001047001</t>
  </si>
  <si>
    <t>Asignacion por Tramo de Desarrollo Profesional (ATDP)</t>
  </si>
  <si>
    <t>52101001048001</t>
  </si>
  <si>
    <t>Asig.Reconoc.Docencia Estab.Alta Concent.Alumn.Prioritarios</t>
  </si>
  <si>
    <t>52101001050001</t>
  </si>
  <si>
    <t>BRP Titulo (Carrera Docente)</t>
  </si>
  <si>
    <t>52101001050002</t>
  </si>
  <si>
    <t>BRP Mencion (Carrera Docente)</t>
  </si>
  <si>
    <t>52101001050003</t>
  </si>
  <si>
    <t>BRP Titulo (Modalidad Antigua)</t>
  </si>
  <si>
    <t>52101001050004</t>
  </si>
  <si>
    <t>BRP Mencion (Modalidad Antigua)</t>
  </si>
  <si>
    <t>Bonificacion Excelencia Academica (Docente)</t>
  </si>
  <si>
    <t>52101001999002</t>
  </si>
  <si>
    <t>UMP Art.54 y siguiente Ley 19.070</t>
  </si>
  <si>
    <t>52101001999003</t>
  </si>
  <si>
    <t>Asignacion Desempeño Condiciones Dificiles, Art.50 Ley 19.070</t>
  </si>
  <si>
    <t>52101001999004</t>
  </si>
  <si>
    <t>Asignacion de Perfeccionamiento, Art.49 Ley 19.070 (Educacion)</t>
  </si>
  <si>
    <t>52101001999005</t>
  </si>
  <si>
    <t>Planilla Suplementaria (Educacion)</t>
  </si>
  <si>
    <t>52101001999007</t>
  </si>
  <si>
    <t>Asignacion Experiencia (Bienios y Trienios)</t>
  </si>
  <si>
    <t>52101002002001</t>
  </si>
  <si>
    <t>Seguro de Cesantia (Cargo Empleador)</t>
  </si>
  <si>
    <t>52101002002002</t>
  </si>
  <si>
    <t>Mutuales de Seguridad (Cargo Empleador)</t>
  </si>
  <si>
    <t>52101002002003</t>
  </si>
  <si>
    <t>Seguro de Invalidez y Sobrevivencia S.I.S. (Cargo Empleador)</t>
  </si>
  <si>
    <t>52101004005001</t>
  </si>
  <si>
    <t>Horas Extraordinarias</t>
  </si>
  <si>
    <t>52102001001001</t>
  </si>
  <si>
    <t>52102001001006</t>
  </si>
  <si>
    <t>52102001009003</t>
  </si>
  <si>
    <t>Bonificación Proporcional, Art. 8, Ley Nº 19.410¹</t>
  </si>
  <si>
    <t>52102001009999</t>
  </si>
  <si>
    <t>52102001011001</t>
  </si>
  <si>
    <t>52102001013005</t>
  </si>
  <si>
    <t>Bonificación Art. 3, Ley Nº 19.200</t>
  </si>
  <si>
    <t>52102001013999</t>
  </si>
  <si>
    <t>52102001014999</t>
  </si>
  <si>
    <t>Otras Asignaciones Sustitutivas</t>
  </si>
  <si>
    <t>52102001018001</t>
  </si>
  <si>
    <t>Asignación de Responsabilidad Directiva art. 27 ley 19.378</t>
  </si>
  <si>
    <t>52102001044001</t>
  </si>
  <si>
    <t>52102001045001</t>
  </si>
  <si>
    <t>52102001046001</t>
  </si>
  <si>
    <t>52102001048001</t>
  </si>
  <si>
    <t>52102001048002</t>
  </si>
  <si>
    <t>52102001048003</t>
  </si>
  <si>
    <t>52102001048004</t>
  </si>
  <si>
    <t>52102001049001</t>
  </si>
  <si>
    <t>52102001999002</t>
  </si>
  <si>
    <t>52102001999003</t>
  </si>
  <si>
    <t>52102001999004</t>
  </si>
  <si>
    <t>52102001999005</t>
  </si>
  <si>
    <t>52102002002001</t>
  </si>
  <si>
    <t>52102002002002</t>
  </si>
  <si>
    <t>52102002002003</t>
  </si>
  <si>
    <t>Seguro de Invalidez y Sobrevivencia (S.I.S.) (Cargo Empleador)</t>
  </si>
  <si>
    <t>52103001001001</t>
  </si>
  <si>
    <t>Honorarios a Suma Alzada Personas Naturales</t>
  </si>
  <si>
    <t>52103999001001</t>
  </si>
  <si>
    <t>Asignación Art. 1, Ley Nº 19.464 (Personal No Docente) (Planta)</t>
  </si>
  <si>
    <t>52103999001002</t>
  </si>
  <si>
    <t>Asignación Art. 1, Ley Nº 19.464 (Personal No Docente) (Contrata)</t>
  </si>
  <si>
    <t>52103999999001</t>
  </si>
  <si>
    <t>Otros Bonos (Planta)</t>
  </si>
  <si>
    <t>52103999999002</t>
  </si>
  <si>
    <t>Bono Vacaciones (Planta)</t>
  </si>
  <si>
    <t>52103999999003</t>
  </si>
  <si>
    <t>Bono Especial (Termino Conflicto Estado) (Planta)</t>
  </si>
  <si>
    <t>52103999999011</t>
  </si>
  <si>
    <t>Bono Vacaciones Sindicato (Planta)</t>
  </si>
  <si>
    <t>52103999999101</t>
  </si>
  <si>
    <t>Otros Bonos (Contrata)</t>
  </si>
  <si>
    <t>52103999999102</t>
  </si>
  <si>
    <t>Bono Vacaciones (Contrata)</t>
  </si>
  <si>
    <t>52103999999103</t>
  </si>
  <si>
    <t>Bono Especial (Termino Conflicto Estado) (Contrata)</t>
  </si>
  <si>
    <t>52103999999106</t>
  </si>
  <si>
    <t>Bono Matricula (Contrata)</t>
  </si>
  <si>
    <t>52204002001001</t>
  </si>
  <si>
    <t>Textos y Otros Materiales de Enseñanza</t>
  </si>
  <si>
    <t>Electricidad</t>
  </si>
  <si>
    <t>52205002001001</t>
  </si>
  <si>
    <t>Agua Potable</t>
  </si>
  <si>
    <t>52205005001001</t>
  </si>
  <si>
    <t>Telefonía Fija</t>
  </si>
  <si>
    <t>52205006001001</t>
  </si>
  <si>
    <t>Telefonía Celular</t>
  </si>
  <si>
    <t>52205007001001</t>
  </si>
  <si>
    <t>Acceso a Internet</t>
  </si>
  <si>
    <t>Mantenimiento y Reparación de Edificaciones</t>
  </si>
  <si>
    <t>Servicios de Vigilancia</t>
  </si>
  <si>
    <t>52208999001001</t>
  </si>
  <si>
    <t>Otros Servicios Generales</t>
  </si>
  <si>
    <t>Primas y Gastos de Seguros</t>
  </si>
  <si>
    <t>52303004001002</t>
  </si>
  <si>
    <t>Feriados Legales</t>
  </si>
  <si>
    <t>SubTotal</t>
  </si>
  <si>
    <t>Beneficio (pérd.) ej. Fiscal</t>
  </si>
  <si>
    <t>Total Empresa</t>
  </si>
  <si>
    <t>Secretario(a) General</t>
  </si>
  <si>
    <t>Contador(a)</t>
  </si>
  <si>
    <t xml:space="preserve">Código Cuenta Clasificador </t>
  </si>
  <si>
    <t>Nombre Cuenta</t>
  </si>
  <si>
    <t>Presupuesto       Inicial         (Miles de Pesos)</t>
  </si>
  <si>
    <t>Presupuesto Vigente (Miles de Pesos)</t>
  </si>
  <si>
    <t>Ingresos Percibidos  (Miles de Pesos)</t>
  </si>
  <si>
    <t>Ingresos Por Percibir  (Miles de Pesos)</t>
  </si>
  <si>
    <t>EEE.03.00.000.000.000</t>
  </si>
  <si>
    <t>CxC TRIBUTOS SOBRE EL USO DE BS. Y LA REALIZACION DE ACTIVIDADES</t>
  </si>
  <si>
    <t>CAMBIA DENOMINACIÓN SEGÚN OFICIO NICSP E11061/2020 DE FECHA 15 DE JUNIO DE 2020</t>
  </si>
  <si>
    <t>EEE.03.01.000.000.000</t>
  </si>
  <si>
    <t>PATENTES Y TASAS POR DERECHOS</t>
  </si>
  <si>
    <t>EEE.03.01.001.000.000</t>
  </si>
  <si>
    <t>Patentes Municipales</t>
  </si>
  <si>
    <t>EEE.03.01.001.001.000</t>
  </si>
  <si>
    <t>De Beneficio Municipal</t>
  </si>
  <si>
    <t>EEE.03.01.001.002.000</t>
  </si>
  <si>
    <t>De Beneficio Fondo Común Municipal</t>
  </si>
  <si>
    <t>EEE.03.01.002.000.000</t>
  </si>
  <si>
    <t>Derechos de Aseo</t>
  </si>
  <si>
    <t>EEE.03.01.002.001.000</t>
  </si>
  <si>
    <t>En Impuesto Territorial</t>
  </si>
  <si>
    <t>EEE.03.01.002.002.000</t>
  </si>
  <si>
    <t>En Patentes Municipales</t>
  </si>
  <si>
    <t>EEE.03.01.002.003.000</t>
  </si>
  <si>
    <t>Cobro Directo</t>
  </si>
  <si>
    <t>EEE.03.01.003.000.000</t>
  </si>
  <si>
    <t>Otros Derechos</t>
  </si>
  <si>
    <t>EEE.03.01.003.001.000</t>
  </si>
  <si>
    <t>Urbanización y Construcción</t>
  </si>
  <si>
    <t>EEE.03.01.003.002.000</t>
  </si>
  <si>
    <t>Permisos Provisorios</t>
  </si>
  <si>
    <t>EEE.03.01.003.003.000</t>
  </si>
  <si>
    <t>Propaganda</t>
  </si>
  <si>
    <t>EEE.03.01.003.004.000</t>
  </si>
  <si>
    <t>Transferencia de Vehículos</t>
  </si>
  <si>
    <t>EEE.03.01.003.999.000</t>
  </si>
  <si>
    <t>Otros</t>
  </si>
  <si>
    <t>EEE.03.01.004.000.000</t>
  </si>
  <si>
    <t xml:space="preserve">Derechos de Explotación  </t>
  </si>
  <si>
    <t>EEE.03.01.004.001.000</t>
  </si>
  <si>
    <t>Concesiones</t>
  </si>
  <si>
    <t>EEE.03.01.999.000.000</t>
  </si>
  <si>
    <t>Otras</t>
  </si>
  <si>
    <t>EEE.03.02.000.000.000</t>
  </si>
  <si>
    <t>PERMISOS Y LICENCIAS</t>
  </si>
  <si>
    <t>EEE.03.02.001.000.000</t>
  </si>
  <si>
    <t>Permisos de Circulación</t>
  </si>
  <si>
    <t>EEE.03.02.001.001.000</t>
  </si>
  <si>
    <t>EEE.03.02.001.002.000</t>
  </si>
  <si>
    <t>EEE.03.02.002.000.000</t>
  </si>
  <si>
    <t>Licencias de Conducir y similares</t>
  </si>
  <si>
    <t>EEE.03.02.999.000.000</t>
  </si>
  <si>
    <t>EEE.03.03.000.000.000</t>
  </si>
  <si>
    <t>PARTICIPACION EN IMPUESTO TERRITORIAL (ART. 37 DL 3063)</t>
  </si>
  <si>
    <t>EEE.03.99.000.000.000</t>
  </si>
  <si>
    <t>OTROS TRIBUTOS</t>
  </si>
  <si>
    <t>EEE.05.00.000.000.000</t>
  </si>
  <si>
    <t>CxC TRANSFERENCIAS CORRIENTES</t>
  </si>
  <si>
    <t>EEE.05.01.000.000.000</t>
  </si>
  <si>
    <t>DEL SECTOR PRIVADO</t>
  </si>
  <si>
    <t>EEE.05.03.000.000.000</t>
  </si>
  <si>
    <t>DE OTRAS ENTIDADES PUBLICAS</t>
  </si>
  <si>
    <t>EEE.05.03.002.000.000</t>
  </si>
  <si>
    <t>De la Subsecretaría de Desarrollo Regional y Administrativo</t>
  </si>
  <si>
    <t>EEE.05.03.002.001.000</t>
  </si>
  <si>
    <t>Fortalecimiento de la Gestión Municipal</t>
  </si>
  <si>
    <t>EEE.05.03.002.999.000</t>
  </si>
  <si>
    <t>Otras Transferencias Corrientes  de la SUBDERE</t>
  </si>
  <si>
    <t>EEE.05.03.003.000.000</t>
  </si>
  <si>
    <t>De la Subsecretaría de Educación</t>
  </si>
  <si>
    <t>EEE.05.03.003.001.000</t>
  </si>
  <si>
    <t>Subvención de Escolaridad-Subvención Fiscal mensual</t>
  </si>
  <si>
    <t>EEE.05.03.003.002.000</t>
  </si>
  <si>
    <t>Subvención de Escolaridad - Subvención para Educación Especial</t>
  </si>
  <si>
    <t>EEE.05.03.003.003.000</t>
  </si>
  <si>
    <t>Anticipos de la Subvención de Educación</t>
  </si>
  <si>
    <t>EEE.05.03.003.004.000</t>
  </si>
  <si>
    <t>Subvención Escolar Preferencial ley N°20.248</t>
  </si>
  <si>
    <t>EEE.05.03.003.999.000</t>
  </si>
  <si>
    <t>EEE.05.03.004.000.000</t>
  </si>
  <si>
    <t>De la Junta Nacional de Jardínes Infantiles</t>
  </si>
  <si>
    <t>EEE.05.03.004.001.000</t>
  </si>
  <si>
    <t>Convenios Educación Prebásica</t>
  </si>
  <si>
    <t>EEE.05.03.005.000.000</t>
  </si>
  <si>
    <t>Del Servicio Nacional de Menores</t>
  </si>
  <si>
    <t>EEE.05.03.005.001.000</t>
  </si>
  <si>
    <t>Subvención Menores en Situación Irregular</t>
  </si>
  <si>
    <t>EEE.05.03.006.000.000</t>
  </si>
  <si>
    <t>Del Servicio de Salud</t>
  </si>
  <si>
    <t>EEE.05.03.006.001.000</t>
  </si>
  <si>
    <t>Atención Primaria Ley Nº 19.378 Art. 49</t>
  </si>
  <si>
    <t>EEE.05.03.006.002.000</t>
  </si>
  <si>
    <t>Aportes Afectados</t>
  </si>
  <si>
    <t>EEE.05.03.006.003.000</t>
  </si>
  <si>
    <t>Anticipos del Aporte Estatal</t>
  </si>
  <si>
    <t>EEE.05.03.007.000.000</t>
  </si>
  <si>
    <t>Del Tesoro Público</t>
  </si>
  <si>
    <t>EEE.05.03.007.001.000</t>
  </si>
  <si>
    <t>Patentes Acuícolas Ley Nº 20.033 Art. 8º</t>
  </si>
  <si>
    <t>EEE.05.03.007.004.000</t>
  </si>
  <si>
    <t>Bonificación Adicional Ley de Incentivo al Retiro</t>
  </si>
  <si>
    <t>EEE.05.03.007.999.000</t>
  </si>
  <si>
    <t>Otras Transferencias Corrientes del Tesoro Público</t>
  </si>
  <si>
    <t>EEE.05.03.009.000.000</t>
  </si>
  <si>
    <t>De la Dirección de Educación Pública</t>
  </si>
  <si>
    <t>EEE.05.03.009.001.000</t>
  </si>
  <si>
    <t>EEE.05.03.009.999.000</t>
  </si>
  <si>
    <t>EEE.05.03.099.000.000</t>
  </si>
  <si>
    <t>De Otras Entidades Públicas</t>
  </si>
  <si>
    <t>EEE.05.03.100.000.000</t>
  </si>
  <si>
    <t>De Otras Municipalidades</t>
  </si>
  <si>
    <t>EEE.05.03.101.000.000</t>
  </si>
  <si>
    <t>De la Municipalidad a Servicios Incorporados a su Gestión</t>
  </si>
  <si>
    <t>EEE.05.06.000.000.000</t>
  </si>
  <si>
    <t>DE GOBIERNOS EXTRANJEROS</t>
  </si>
  <si>
    <t>EEE.05.06.001.000.000</t>
  </si>
  <si>
    <t>Donación de Gobiernos Extranjeros</t>
  </si>
  <si>
    <t>Creada con Oficio NICSP E11061/2020 DE FECHA 15 DE JUNIO DE 2020</t>
  </si>
  <si>
    <t>EEE.06.00.000.000.000</t>
  </si>
  <si>
    <t>CxC RENTAS DE LA PROPIEDAD</t>
  </si>
  <si>
    <t>EEE.06.01.000.000.000</t>
  </si>
  <si>
    <t>ARRIENDO DE ACTIVOS NO FINANCIEROS</t>
  </si>
  <si>
    <t>EEE.06.02.000.000.000</t>
  </si>
  <si>
    <t>DIVIDENDOS</t>
  </si>
  <si>
    <t>EEE.06.03.000.000.000</t>
  </si>
  <si>
    <t>INTERESES</t>
  </si>
  <si>
    <t>EEE.06.04.000.000.000</t>
  </si>
  <si>
    <t>PARTICIPACION DE UTILIDADES</t>
  </si>
  <si>
    <t>EEE.06.99.000.000.000</t>
  </si>
  <si>
    <t>OTRAS RENTAS DE LA PROPIEDAD</t>
  </si>
  <si>
    <t>EEE.07.00.000.000.000</t>
  </si>
  <si>
    <t>CxC INGRESOS DE OPERACIÓN</t>
  </si>
  <si>
    <t>EEE.07.01.000.000.000</t>
  </si>
  <si>
    <t>VENTA DE BIENES</t>
  </si>
  <si>
    <t>EEE.07.02.000.000.000</t>
  </si>
  <si>
    <t>VENTA DE SERVICIOS</t>
  </si>
  <si>
    <t>EEE.08.00.000.000.000</t>
  </si>
  <si>
    <t>CxC OTROS INGRESOS CORRIENTES</t>
  </si>
  <si>
    <t>EEE.08.01.000.000.000</t>
  </si>
  <si>
    <t>RECUPERACIONES Y REEMBOLSOS POR LICENCIAS MEDICAS</t>
  </si>
  <si>
    <t>EEE.08.01.001.000.000</t>
  </si>
  <si>
    <t>Reembolso Art. 4º Ley N º 19.345 y Ley Nº 19.117 Artículo Único</t>
  </si>
  <si>
    <t>EEE.08.01.002.000.000</t>
  </si>
  <si>
    <t>Recuperaciones Art. 12 Ley Nº 18.196 y Ley Nº 19.117 Artículo Único</t>
  </si>
  <si>
    <t>EEE.08.02.000.000.000</t>
  </si>
  <si>
    <t>MULTAS Y SANCIONES PECUNIARIAS</t>
  </si>
  <si>
    <t>EEE.08.02.001.000.000</t>
  </si>
  <si>
    <t>Multas - De Beneficio Municipal</t>
  </si>
  <si>
    <t>EEE.08.02.001.001.000</t>
  </si>
  <si>
    <t>Multas Ley de Tránsito</t>
  </si>
  <si>
    <t>EEE.08.02.001.002.000</t>
  </si>
  <si>
    <t>Multas Art. 14 N°6, Inc. 2°, ley N°18.695 – Multas TAG</t>
  </si>
  <si>
    <t>EEE.08.02.001.003.000</t>
  </si>
  <si>
    <t>Multas Art. 42, Decreto N°900 de 1996, Ministerio de Obras Públicas</t>
  </si>
  <si>
    <t>EEE.08.02.001.004.000</t>
  </si>
  <si>
    <t>Registro de Multas de Pasajeros Infractores-De Beneficio Municipal</t>
  </si>
  <si>
    <t>EEE.08.02.001.999.000</t>
  </si>
  <si>
    <t>Otras Multas de Beneficio Municipal</t>
  </si>
  <si>
    <t>EEE.08.02.002.000.000</t>
  </si>
  <si>
    <t>Multas Art.14, N°6, Ley N°18.695- De beneficio Fondo Común Municipal</t>
  </si>
  <si>
    <t>EEE.08.02.002.001.000</t>
  </si>
  <si>
    <t>Multas Art. 14 N°6, Inc. 1°, ley N°18.695 Equipo de Registro</t>
  </si>
  <si>
    <t>EEE.08.02.002.002.000</t>
  </si>
  <si>
    <t>EEE.08.02.002.003.000</t>
  </si>
  <si>
    <t>Multas Art. 42, Decreto N°900, de 1996, Ministerio de Obras Públicas</t>
  </si>
  <si>
    <t>EEE.08.02.002.999.000</t>
  </si>
  <si>
    <t>Otras Multas de Beneficio Fondo Común Municipal</t>
  </si>
  <si>
    <t>EEE.08.02.003.000.000</t>
  </si>
  <si>
    <t>Multas Ley de Alcoholes - De Beneficio Municipal</t>
  </si>
  <si>
    <t>EEE.08.02.004.000.000</t>
  </si>
  <si>
    <t>Multas Ley de Alcoholes - De Beneficio Servicios de Salud</t>
  </si>
  <si>
    <t>EEE.08.02.005.000.000</t>
  </si>
  <si>
    <t>Reg. de Multas de Tráns. no Pagadas - De Beneficio Municipal</t>
  </si>
  <si>
    <t>EEE.08.02.006.000.000</t>
  </si>
  <si>
    <t>Reg. de Multas de Tráns. no Pagadas - De Beneficio Otras Municipalidades</t>
  </si>
  <si>
    <t>EEE.08.02.007.000.000</t>
  </si>
  <si>
    <t>Multas Juzgado de Policía Local - De Beneficio Otras Municipalidades</t>
  </si>
  <si>
    <t>EEE.08.02.008.000.000</t>
  </si>
  <si>
    <t>Multas e Intereses</t>
  </si>
  <si>
    <t>EEE.08.02.009.000.000</t>
  </si>
  <si>
    <t>Registro de Multas de Pasajeros Infractores-De Beneficio Otras Municipalidades</t>
  </si>
  <si>
    <t>EEE.08.03.000.000.000</t>
  </si>
  <si>
    <t>PARTIC. DEL FONDO COMUN MUNICIPAL - Art. 38 D.L. Nº 3.063, de 1979</t>
  </si>
  <si>
    <t>EEE.08.03.001.000.000</t>
  </si>
  <si>
    <t>Participación Anual</t>
  </si>
  <si>
    <t>EEE.08.03.002.000.000</t>
  </si>
  <si>
    <t>Compensaciones Fondo Común Municipal</t>
  </si>
  <si>
    <t>EEE.08.03.003.000.000</t>
  </si>
  <si>
    <t>Aportes Extraordinarios</t>
  </si>
  <si>
    <t>EEE.08.03.003.001.000</t>
  </si>
  <si>
    <t>Aporte Extraordinarios</t>
  </si>
  <si>
    <t>EEE.08.03.003.002.000</t>
  </si>
  <si>
    <t>Anticipos de Aportes del Fondo Común Municipal por Leyes Especiales</t>
  </si>
  <si>
    <t>EEE.08.04.000.000.000</t>
  </si>
  <si>
    <t>FONDOS DE TERCEROS</t>
  </si>
  <si>
    <t>EEE.08.04.001.000.000</t>
  </si>
  <si>
    <t>Arancel al Registro de Multas de Tránsito No Pagadas</t>
  </si>
  <si>
    <t>EEE.08.04.003.000.000</t>
  </si>
  <si>
    <t>Cobros Judiciales a Favor de Empresas Concesionarias</t>
  </si>
  <si>
    <t>EEE.08.04.999.000.000</t>
  </si>
  <si>
    <t>Otros Fondos de Terceros</t>
  </si>
  <si>
    <t>EEE.08.99.000.000.000</t>
  </si>
  <si>
    <t>OTROS</t>
  </si>
  <si>
    <t>EEE.08.99.001.000.000</t>
  </si>
  <si>
    <t>Devoluc. y Reintegros no Provenientes de Impuestos</t>
  </si>
  <si>
    <t>EEE.08.99.999.000.000</t>
  </si>
  <si>
    <t>EEE.10.00.000.000.000</t>
  </si>
  <si>
    <t>CxC  VENTA DE ACTIVOS NO FINANCIEROS</t>
  </si>
  <si>
    <t>EEE.10.01.000.000.000</t>
  </si>
  <si>
    <t>TERRENOS</t>
  </si>
  <si>
    <t>EEE.10.02.000.000.000</t>
  </si>
  <si>
    <t>EDIFICIOS</t>
  </si>
  <si>
    <t>EEE.10.03.000.000.000</t>
  </si>
  <si>
    <t>VEHICULOS</t>
  </si>
  <si>
    <t>EEE.10.04.000.000.000</t>
  </si>
  <si>
    <t>MOBILIARIO Y OTROS</t>
  </si>
  <si>
    <t>EEE.10.05.000.000.000</t>
  </si>
  <si>
    <t>MAQUINAS Y EQUIPOS</t>
  </si>
  <si>
    <t>EEE.10.06.000.000.000</t>
  </si>
  <si>
    <t>EQUIPOS INFORMATICOS</t>
  </si>
  <si>
    <t>EEE.10.07.000.000.000</t>
  </si>
  <si>
    <t>PROGRAMAS INFORMATICOS</t>
  </si>
  <si>
    <t>EEE.10.99.000.000.000</t>
  </si>
  <si>
    <t>OTROS ACTIVOS NO FINANCIEROS</t>
  </si>
  <si>
    <t>EEE.11.00.000.000.000</t>
  </si>
  <si>
    <t>CxC VENTA DE ACTIVOS FINANCIEROS</t>
  </si>
  <si>
    <t>EEE.11.01.000.000.000</t>
  </si>
  <si>
    <t>VENTA  O RESCATE DE TITULOS Y VALORES</t>
  </si>
  <si>
    <t>EEE.11.01.001.000.000</t>
  </si>
  <si>
    <t>Depósitos a Plazo</t>
  </si>
  <si>
    <t>EEE.11.01.003.000.000</t>
  </si>
  <si>
    <t>Cuotas de Fondos Mutuos</t>
  </si>
  <si>
    <t>EEE.11.01.999.000.000</t>
  </si>
  <si>
    <t>EEE.11.02.000.000.000</t>
  </si>
  <si>
    <t>VENTA DE ACCIONES Y PARTICIPACIONES DE CAPITAL</t>
  </si>
  <si>
    <t>EEE.11.99.000.000.000</t>
  </si>
  <si>
    <t>OTROS ACTIVOS FINANCIEROS</t>
  </si>
  <si>
    <t>EEE.12.00.000.000.000</t>
  </si>
  <si>
    <t>CxC RECUPERACION DE PRESTAMOS</t>
  </si>
  <si>
    <t>EEE.12.06.000.000.000</t>
  </si>
  <si>
    <t>POR ANTICIPOS A CONTRATISTAS</t>
  </si>
  <si>
    <t>EEE.12.09.000.000.000</t>
  </si>
  <si>
    <t>POR VENTAS A PLAZO</t>
  </si>
  <si>
    <t>EEE.12.10.000.000.000</t>
  </si>
  <si>
    <t>INGRESOS POR PERCIBIR</t>
  </si>
  <si>
    <t>EEE.13.00.000.000.000</t>
  </si>
  <si>
    <t>CxC TRANSFERENCIAS PARA GASTOS DE CAPITAL</t>
  </si>
  <si>
    <t>EEE.13.01.000.000.000</t>
  </si>
  <si>
    <t>EEE.13.01.001.000.000</t>
  </si>
  <si>
    <t>De la Comunidad - Programa Pavimentos Participativos</t>
  </si>
  <si>
    <t>EEE.13.01.999.000.000</t>
  </si>
  <si>
    <t>EEE.13.03.000.000.000</t>
  </si>
  <si>
    <t>EEE.13.03.002.000.000</t>
  </si>
  <si>
    <t>EEE.13.03.002.001.000</t>
  </si>
  <si>
    <t>Programa Mejoramiento Urbano y Equipamiento Comunal (PMU)</t>
  </si>
  <si>
    <t>EEE.13.03.002.002.000</t>
  </si>
  <si>
    <t>Programa Mejoramiento de Barrios (PMB)</t>
  </si>
  <si>
    <t>EEE.13.03.002.999.000</t>
  </si>
  <si>
    <t>Otras Transferencias para Gastos de Capital de la SUBDERE</t>
  </si>
  <si>
    <t>EEE.13.03.004.000.000</t>
  </si>
  <si>
    <t>EEE.13.03.004.002.000</t>
  </si>
  <si>
    <t>Otros Aportes</t>
  </si>
  <si>
    <t>EEE.13.03.005.000.000</t>
  </si>
  <si>
    <t>EEE.13.03.005.001.000</t>
  </si>
  <si>
    <t>Patentes Mineras Ley Nº 19.143</t>
  </si>
  <si>
    <t>EEE.13.03.005.002.000</t>
  </si>
  <si>
    <t>Casinos de Juegos Ley Nº 19.995</t>
  </si>
  <si>
    <t>EEE.13.03.005.003.000</t>
  </si>
  <si>
    <t>Patentes Geotermicas Ley N 19.657</t>
  </si>
  <si>
    <t>EEE.13.03.005.999.000</t>
  </si>
  <si>
    <t>Otras Transferencias para Gastos de Capital del Tesoro Público</t>
  </si>
  <si>
    <t>EEE.13.03.006.000.000</t>
  </si>
  <si>
    <t>EEE.13.03.006.001.000</t>
  </si>
  <si>
    <t>Convenio para Construccion, Adecuacion y Habilitacion de Espacios Deportivos</t>
  </si>
  <si>
    <t>EEE.13.03.007.000.000</t>
  </si>
  <si>
    <t>EEE.13.03.007.001.000</t>
  </si>
  <si>
    <t>Mejoramiento de Infraestructura Escolar Pública</t>
  </si>
  <si>
    <t>EEE.13.03.007.999.000</t>
  </si>
  <si>
    <t>EEE.13.03.099.000.000</t>
  </si>
  <si>
    <t>EEE.13.04.000.000.000</t>
  </si>
  <si>
    <t>DE EMPRESAS PÚBLICAS NO FINANCIERAS</t>
  </si>
  <si>
    <t>EEE.13.04.001.000.000</t>
  </si>
  <si>
    <t>De Zona Franca de Iquique S.A.</t>
  </si>
  <si>
    <t>EEE.13.06.000.000.000</t>
  </si>
  <si>
    <t>EEE.13.06.001.000.000</t>
  </si>
  <si>
    <t>Donación de Gobierno Extranjero</t>
  </si>
  <si>
    <t>EEE.14.00.000.000.000</t>
  </si>
  <si>
    <t>CxC ENDEUDAMIENTO</t>
  </si>
  <si>
    <t>EEE.14.01.000.000.000</t>
  </si>
  <si>
    <t>ENDEUDAMIENTO INTERNO</t>
  </si>
  <si>
    <t>EEE.14.01.002.000.000</t>
  </si>
  <si>
    <t>Empréstitos</t>
  </si>
  <si>
    <t>EEE.14.01.003.000.000</t>
  </si>
  <si>
    <t>Créditos de Proveedores</t>
  </si>
  <si>
    <t>EEE.15.00.000.000.000</t>
  </si>
  <si>
    <t>SALDO INICIAL DE CAJA</t>
  </si>
  <si>
    <t>Verificación TOTAL INGRESOS EDUCACIÓN:</t>
  </si>
  <si>
    <t>Código Cuenta Clasificador</t>
  </si>
  <si>
    <t>Nombre Cuenta Clasificador Presupuestario</t>
  </si>
  <si>
    <t>TOTAL PRESUPUESTO INICIAL</t>
  </si>
  <si>
    <t>TOTAL PRESUPUESTO VIGENTE</t>
  </si>
  <si>
    <t>TOTAL OBLIGACION DEVENGADA</t>
  </si>
  <si>
    <t>TOTAL DEUDA EXIGIBLE</t>
  </si>
  <si>
    <t>EEE.21.00.000.000.000</t>
  </si>
  <si>
    <t>CxP GASTOS EN PERSONAL</t>
  </si>
  <si>
    <t>EEE.21.01.000.000.000</t>
  </si>
  <si>
    <t>PERSONAL DE PLANTA</t>
  </si>
  <si>
    <t>EEE.21.01.001.000.000</t>
  </si>
  <si>
    <t>Sueldos y Sobresueldos</t>
  </si>
  <si>
    <t>EEE.21.01.001.001.000</t>
  </si>
  <si>
    <t>Sueldos Bases</t>
  </si>
  <si>
    <t>EEE.21.01.001.002.000</t>
  </si>
  <si>
    <t>Asignación de Antigüedad</t>
  </si>
  <si>
    <t>EEE.21.01.001.002.002</t>
  </si>
  <si>
    <t>Asignación de Antigüedad, Art.97, letra g), de la Ley Nº18.883, y Leyes Nºs. 19.180 y 19.280</t>
  </si>
  <si>
    <t>EEE.21.01.001.002.003</t>
  </si>
  <si>
    <t>Trienios, Art.7, Inciso 3, Ley Nº15.076</t>
  </si>
  <si>
    <t>EEE.21.01.001.003.000</t>
  </si>
  <si>
    <t>Asignación Profesional</t>
  </si>
  <si>
    <t>EEE.21.01.001.003.001</t>
  </si>
  <si>
    <t>Asignación Profesional, Decreto Ley Nº479 de 1974</t>
  </si>
  <si>
    <t>EEE.21.01.001.004.000</t>
  </si>
  <si>
    <t>Asignación de Zona</t>
  </si>
  <si>
    <t>EEE.21.01.001.004.001</t>
  </si>
  <si>
    <t>Asignación de Zona, Art. 7 y 25, D.L. Nº3.551</t>
  </si>
  <si>
    <t>EEE.21.01.001.004.002</t>
  </si>
  <si>
    <t>Asignación de Zona, Art. 26 de la Ley Nº19.378, y Ley Nº19.354</t>
  </si>
  <si>
    <t>EEE.21.01.001.004.003</t>
  </si>
  <si>
    <t>Asignación de Zona, Decreto Nº450 de 1974, Ley 19.354</t>
  </si>
  <si>
    <t>EEE.21.01.001.004.004</t>
  </si>
  <si>
    <t>Complemento de Zona</t>
  </si>
  <si>
    <t>EEE.21.01.001.007.000</t>
  </si>
  <si>
    <t>Asignaciones del D.L. Nº 3551, de 1981</t>
  </si>
  <si>
    <t>EEE.21.01.001.007.001</t>
  </si>
  <si>
    <t>Asignación Municipal, Art.24 y 31 D.L. Nº3.551 de 1981</t>
  </si>
  <si>
    <t>EEE.21.01.001.007.002</t>
  </si>
  <si>
    <t>Asignación Protección Imponibilidad, Art. 15, D.L. N° 3.551 de 1981</t>
  </si>
  <si>
    <t>EEE.21.01.001.007.003</t>
  </si>
  <si>
    <t>Bonificación Art. 39, D.L. Nº3.551 de 1981</t>
  </si>
  <si>
    <t>EEE.21.01.001.008.000</t>
  </si>
  <si>
    <t>Asignación de Nivelación</t>
  </si>
  <si>
    <t>EEE.21.01.001.008.001</t>
  </si>
  <si>
    <t>Bonificación Art. 21, Ley N° 19.429</t>
  </si>
  <si>
    <t>EEE.21.01.001.008.002</t>
  </si>
  <si>
    <t>Planilla Complementaria, Art. 4 y 11, Ley N° 19.598</t>
  </si>
  <si>
    <t>EEE.21.01.001.009.000</t>
  </si>
  <si>
    <t>Asignaciones Especiales</t>
  </si>
  <si>
    <t>EEE.21.01.001.009.001</t>
  </si>
  <si>
    <t>Monto Fijo Complementario Art. 3, Ley Nº 19.278</t>
  </si>
  <si>
    <t>EEE.21.01.001.009.003</t>
  </si>
  <si>
    <t>Bonificación Proporcional Art. 8, Ley Nº 19.410</t>
  </si>
  <si>
    <t>EEE.21.01.001.009.004</t>
  </si>
  <si>
    <t>Bonificación Especial Profesores Encargados de Escuelas Rurales, Art. 13, Ley N° 19.715</t>
  </si>
  <si>
    <t>EEE.21.01.001.009.005</t>
  </si>
  <si>
    <t>Asignación Art. 1, Ley Nº19.529</t>
  </si>
  <si>
    <t>EEE.21.01.001.009.006</t>
  </si>
  <si>
    <t>Red Maestros de Maestros</t>
  </si>
  <si>
    <t>EEE.21.01.001.009.007</t>
  </si>
  <si>
    <t>Asignación Especial Transitoria, Art. 45, Ley Nº19.378</t>
  </si>
  <si>
    <t>EEE.21.01.001.009.999</t>
  </si>
  <si>
    <t>Otras  Asignaciones Especiales</t>
  </si>
  <si>
    <t>EEE.21.01.001.010.000</t>
  </si>
  <si>
    <t>Asignación de Pérdida de Caja</t>
  </si>
  <si>
    <t>EEE.21.01.001.010.001</t>
  </si>
  <si>
    <t>Asignación por Pédrida de Caja, Art. 97, letra a), Ley Nº18.883</t>
  </si>
  <si>
    <t>EEE.21.01.001.011.000</t>
  </si>
  <si>
    <t>Asignación de Movilización</t>
  </si>
  <si>
    <t>EEE.21.01.001.011.001</t>
  </si>
  <si>
    <t>Asignación de Movilización, Art. 97, letra b), Ley Nº18.883</t>
  </si>
  <si>
    <t>EEE.21.01.001.014.000</t>
  </si>
  <si>
    <t>Asignaciones Compensatorias</t>
  </si>
  <si>
    <t>EEE.21.01.001.014.001</t>
  </si>
  <si>
    <t>Incremento Previsional, Art. 2, D.L. 3501, de 1980</t>
  </si>
  <si>
    <t>EEE.21.01.001.014.002</t>
  </si>
  <si>
    <t>Bonificación Compensatoria de Salud, Art. 3, Ley Nº18.566</t>
  </si>
  <si>
    <t>EEE.21.01.001.014.003</t>
  </si>
  <si>
    <t>Bonificación Compensatoria, Art.10, Ley Nº18.675</t>
  </si>
  <si>
    <t>EEE.21.01.001.014.004</t>
  </si>
  <si>
    <t>Bonificación Adicional Art. 11 Ley N° 18.675</t>
  </si>
  <si>
    <t>EEE.21.01.001.014.005</t>
  </si>
  <si>
    <t>Bonificación Art. 3, Ley Nº19.200</t>
  </si>
  <si>
    <t>EEE.21.01.001.014.006</t>
  </si>
  <si>
    <t>Bonificación Previsional, Art. 19, Ley Nº15.386</t>
  </si>
  <si>
    <t>EEE.21.01.001.014.007</t>
  </si>
  <si>
    <t>Remuneración Adicional, Art. 3 transitorio, Ley N° 19.070</t>
  </si>
  <si>
    <t>EEE.21.01.001.014.999</t>
  </si>
  <si>
    <t>Otras Asignaciones Compensatorias</t>
  </si>
  <si>
    <t>EEE.21.01.001.015.000</t>
  </si>
  <si>
    <t>Asginaciones Sustitutivas</t>
  </si>
  <si>
    <t>EEE.21.01.001.015.001</t>
  </si>
  <si>
    <t>Asignación Única, Art.4, Ley Nº18.717</t>
  </si>
  <si>
    <t>EEE.21.01.001.015.999</t>
  </si>
  <si>
    <t>EEE.21.01.001.019.000</t>
  </si>
  <si>
    <t>Asignación de Responsabilidad</t>
  </si>
  <si>
    <t>EEE.21.01.001.019.001</t>
  </si>
  <si>
    <t>Asignación de Responsabilidad Judicial, Art. 2º,  Ley Nº 20.008</t>
  </si>
  <si>
    <t>EEE.21.01.001.019.002</t>
  </si>
  <si>
    <t>EEE.21.01.001.019.004</t>
  </si>
  <si>
    <t>Asignación de Responsabilidad, Art. 9, Decreto 252 de 1976</t>
  </si>
  <si>
    <t>EEE.21.01.001.022.000</t>
  </si>
  <si>
    <t>Componente Base Asignación de desempeño</t>
  </si>
  <si>
    <t>EEE.21.01.001.025.000</t>
  </si>
  <si>
    <t>Asignación Artículo 1, Ley Nº19.112</t>
  </si>
  <si>
    <t>EEE.21.01.001.025.001</t>
  </si>
  <si>
    <t>Asignación Especial Profesionales Ley Nº15.076, letra a), Art. 1, Ley Nº19.112</t>
  </si>
  <si>
    <t>EEE.21.01.001.025.002</t>
  </si>
  <si>
    <t>Asignación Especial Profesionales Ley Nº15.076, letra b), Art. 1, Ley Nº19.112</t>
  </si>
  <si>
    <t>EEE.21.01.001.026.000</t>
  </si>
  <si>
    <t>Asignación Artículo 1, Ley Nº19.432</t>
  </si>
  <si>
    <t>EEE.21.01.001.027.000</t>
  </si>
  <si>
    <t>Asignación de Estímulo personal Médico Diurno</t>
  </si>
  <si>
    <t>EEE.21.01.001.028.000</t>
  </si>
  <si>
    <t>Asignación de Estímulo Personal Médico y Profesores</t>
  </si>
  <si>
    <t>EEE.21.01.001.028.002</t>
  </si>
  <si>
    <t>Asignación por Desempeño en Condiciones Difíciles, Art. 28, Ley N° 19.378</t>
  </si>
  <si>
    <t>EEE.21.01.001.028.003</t>
  </si>
  <si>
    <t>Asignación de Estímulo, Art. 65, Ley Nª18.482</t>
  </si>
  <si>
    <t>EEE.21.01.001.028.004</t>
  </si>
  <si>
    <t>Asignación de Estímulo, Art. 14, Ley Nª15.076</t>
  </si>
  <si>
    <t>EEE.21.01.001.031.000</t>
  </si>
  <si>
    <t>Asignación de Experiencia Calificada</t>
  </si>
  <si>
    <t>EEE.21.01.001.031.002</t>
  </si>
  <si>
    <t>Asignación Post-Título, Art. 42, Ley N° 19.378</t>
  </si>
  <si>
    <t>EEE.21.01.001.032.000</t>
  </si>
  <si>
    <t>Asignación de Reforzamiento Profesional Diurno</t>
  </si>
  <si>
    <t>EEE.21.01.001.037.000</t>
  </si>
  <si>
    <t>Asignación Única</t>
  </si>
  <si>
    <t>EEE.21.01.001.038.000</t>
  </si>
  <si>
    <t>Asignación Zonas Extremas</t>
  </si>
  <si>
    <t>EEE.21.01.001.043.000</t>
  </si>
  <si>
    <t>Asignación Inherente al Cargo Ley Nº 18.695</t>
  </si>
  <si>
    <t>EEE.21.01.001.044.000</t>
  </si>
  <si>
    <t>Asignación de Atención Primaria Municipal</t>
  </si>
  <si>
    <t>EEE.21.01.001.044.001</t>
  </si>
  <si>
    <t>Asignación Atención Primaria Salud, Arts. 23 y 25, Ley N° 19.378</t>
  </si>
  <si>
    <t>EEE.21.01.001.046.000</t>
  </si>
  <si>
    <t>Asignación de Experiencia</t>
  </si>
  <si>
    <t>EEE.21.01.001.047.000</t>
  </si>
  <si>
    <t>Asignación por Tramo de Desarrollo Profesional</t>
  </si>
  <si>
    <t>EEE.21.01.001.048.000</t>
  </si>
  <si>
    <t>Asignación de Reconocimiento por Docencia en Establecimientos de Alta Concentración de Alumnos Prioritarios</t>
  </si>
  <si>
    <t>EEE.21.01.001.049.000</t>
  </si>
  <si>
    <t>Asignación de Responsabilidad Directiva y Asignación Técnico Pedagógica</t>
  </si>
  <si>
    <t>EEE.21.01.001.049.001</t>
  </si>
  <si>
    <t>Asignación por Responsabilidad Directiva</t>
  </si>
  <si>
    <t>EEE.21.01.001.049.002</t>
  </si>
  <si>
    <t>Asignación de Responsabilidad Técnico Pedagógica</t>
  </si>
  <si>
    <t>EEE.21.01.001.050.000</t>
  </si>
  <si>
    <t>Bonificación por Reconocimiento Profesional</t>
  </si>
  <si>
    <t>EEE.21.01.001.051.000</t>
  </si>
  <si>
    <t>Bonificación por Excelencia Académica</t>
  </si>
  <si>
    <t>EEE.21.01.001.999.000</t>
  </si>
  <si>
    <t>Otras Asignaciones</t>
  </si>
  <si>
    <t>EEE.21.01.002.000.000</t>
  </si>
  <si>
    <t>Aportes del Empleador</t>
  </si>
  <si>
    <t>EEE.21.01.002.001.000</t>
  </si>
  <si>
    <t>A Servicios de Bienestar</t>
  </si>
  <si>
    <t>EEE.21.01.002.002.000</t>
  </si>
  <si>
    <t>Otras Cotizaciones Previsionales</t>
  </si>
  <si>
    <t>EEE.21.01.003.000.000</t>
  </si>
  <si>
    <t>Asignaciones por Desempeño</t>
  </si>
  <si>
    <t>EEE.21.01.003.001.000</t>
  </si>
  <si>
    <t>Desempeño Institucional</t>
  </si>
  <si>
    <t>EEE.21.01.003.001.001</t>
  </si>
  <si>
    <t>Asignación de Mejoramiento de la Gestión Municipal, Art. 1, Ley Nº20.008</t>
  </si>
  <si>
    <t>EEE.21.01.003.001.002</t>
  </si>
  <si>
    <t>Bonificación Excelencia</t>
  </si>
  <si>
    <t>EEE.21.01.003.002.000</t>
  </si>
  <si>
    <t>Desempeño Colectivo</t>
  </si>
  <si>
    <t>EEE.21.01.003.002.001</t>
  </si>
  <si>
    <t>EEE.21.01.003.002.002</t>
  </si>
  <si>
    <t>Asignación Variable por Desempeño Colectivo</t>
  </si>
  <si>
    <t>EEE.21.01.003.002.003</t>
  </si>
  <si>
    <t>Asignación de Desarrollo y Estímulo al Desempeño Colectivo, Ley Nº19.813</t>
  </si>
  <si>
    <t>EEE.21.01.003.003.000</t>
  </si>
  <si>
    <t>Desempeño Individual</t>
  </si>
  <si>
    <t>EEE.21.01.003.003.001</t>
  </si>
  <si>
    <t>EEE.21.01.003.003.002</t>
  </si>
  <si>
    <t>Asignación de Incentivo por Gestión Jurisdiccional, Art. 2, Ley Nº20.008</t>
  </si>
  <si>
    <t>EEE.21.01.003.003.003</t>
  </si>
  <si>
    <t>Asignación Especial de Incentivo Profesional, Art. 47, Ley N° 19.070</t>
  </si>
  <si>
    <t>EEE.21.01.003.003.004</t>
  </si>
  <si>
    <t>Asignación Variable por Desempeño Individual</t>
  </si>
  <si>
    <t>EEE.21.01.003.003.005</t>
  </si>
  <si>
    <t>Asignación por Mérito, Art. 30 de la Ley Nº19.378, agrega Ley Nº19.607</t>
  </si>
  <si>
    <t>EEE.21.01.004.000.000</t>
  </si>
  <si>
    <t>Remuneraciones Variables</t>
  </si>
  <si>
    <t>EEE.21.01.004.002.000</t>
  </si>
  <si>
    <t>Asignación de Estímulo Jornadas Prioritarias</t>
  </si>
  <si>
    <t>EEE.21.01.004.003.000</t>
  </si>
  <si>
    <t>Asignación Artículo 3, Ley Nº19.264</t>
  </si>
  <si>
    <t>EEE.21.01.004.004.000</t>
  </si>
  <si>
    <t>Asignación por Desempeño de Funciones Críticas</t>
  </si>
  <si>
    <t>EEE.21.01.004.005.000</t>
  </si>
  <si>
    <t>Trabajos Extraordinarios</t>
  </si>
  <si>
    <t>EEE.21.01.004.006.000</t>
  </si>
  <si>
    <t>Comisiones de Servicios en el País</t>
  </si>
  <si>
    <t>EEE.21.01.004.007.000</t>
  </si>
  <si>
    <t>Comisiones de Servicios en el Exterior</t>
  </si>
  <si>
    <t>EEE.21.01.005.000.000</t>
  </si>
  <si>
    <t>Aguinaldos y Bonos</t>
  </si>
  <si>
    <t>EEE.21.01.005.001.000</t>
  </si>
  <si>
    <t>Aguinaldos</t>
  </si>
  <si>
    <t>EEE.21.01.005.001.001</t>
  </si>
  <si>
    <t>Aguinaldo de Fiestras Patrias</t>
  </si>
  <si>
    <t>EEE.21.01.005.001.002</t>
  </si>
  <si>
    <t>Aguinaldo de Navidad</t>
  </si>
  <si>
    <t>EEE.21.01.005.002.000</t>
  </si>
  <si>
    <t>Bono de Escolaridad</t>
  </si>
  <si>
    <t>EEE.21.01.005.003.000</t>
  </si>
  <si>
    <t>Bonos Especiales</t>
  </si>
  <si>
    <t>EEE.21.01.005.003.001</t>
  </si>
  <si>
    <t>Bono Extraordinario Anual</t>
  </si>
  <si>
    <t>EEE.21.01.005.004.000</t>
  </si>
  <si>
    <t>Bonificación Adicional al Bono de Escolaridad</t>
  </si>
  <si>
    <t>EEE.21.02.000.000.000</t>
  </si>
  <si>
    <t>PERSONAL A CONTRATA</t>
  </si>
  <si>
    <t>EEE.21.02.001.000.000</t>
  </si>
  <si>
    <t>EEE.21.02.001.001.000</t>
  </si>
  <si>
    <t>EEE.21.02.001.002.000</t>
  </si>
  <si>
    <t>EEE.21.02.001.002.002</t>
  </si>
  <si>
    <t>EEE.21.02.001.003.000</t>
  </si>
  <si>
    <t>EEE.21.02.001.004.000</t>
  </si>
  <si>
    <t>EEE.21.02.001.004.001</t>
  </si>
  <si>
    <t>EEE.21.02.001.004.002</t>
  </si>
  <si>
    <t>EEE.21.02.001.004.003</t>
  </si>
  <si>
    <t>EEE.21.02.001.007.000</t>
  </si>
  <si>
    <t>Asignaciones del D.L. Nº 3.551, de 1981</t>
  </si>
  <si>
    <t>EEE.21.02.001.007.001</t>
  </si>
  <si>
    <t>EEE.21.02.001.007.002</t>
  </si>
  <si>
    <t>Asignación Protección Imponibilidad, Art. 15 D.L. Nº3.551 de 1981</t>
  </si>
  <si>
    <t>EEE.21.02.001.008.000</t>
  </si>
  <si>
    <t>EEE.21.02.001.008.001</t>
  </si>
  <si>
    <t>EEE.21.02.001.008.002</t>
  </si>
  <si>
    <t>EEE.21.02.001.009.000</t>
  </si>
  <si>
    <t>EEE.21.02.001.009.001</t>
  </si>
  <si>
    <t>EEE.21.02.001.009.003</t>
  </si>
  <si>
    <t>EEE.21.02.001.009.004</t>
  </si>
  <si>
    <t>EEE.21.02.001.009.005</t>
  </si>
  <si>
    <t>EEE.21.02.001.009.006</t>
  </si>
  <si>
    <t>EEE.21.02.001.009.007</t>
  </si>
  <si>
    <t>EEE.21.02.001.009.999</t>
  </si>
  <si>
    <t>EEE.21.02.001.010.000</t>
  </si>
  <si>
    <t>EEE.21.02.001.010.001</t>
  </si>
  <si>
    <t>EEE.21.02.001.011.000</t>
  </si>
  <si>
    <t>EEE.21.02.001.011.001</t>
  </si>
  <si>
    <t>EEE.21.02.001.013.000</t>
  </si>
  <si>
    <t>EEE.21.02.001.013.001</t>
  </si>
  <si>
    <t>EEE.21.02.001.013.002</t>
  </si>
  <si>
    <t>EEE.21.02.001.013.003</t>
  </si>
  <si>
    <t>EEE.21.02.001.013.004</t>
  </si>
  <si>
    <t>EEE.21.02.001.013.005</t>
  </si>
  <si>
    <t>EEE.21.02.001.013.006</t>
  </si>
  <si>
    <t>EEE.21.02.001.013.007</t>
  </si>
  <si>
    <t>EEE.21.02.001.013.999</t>
  </si>
  <si>
    <t>EEE.21.02.001.014.000</t>
  </si>
  <si>
    <t>Asignaciones Sustitutivas</t>
  </si>
  <si>
    <t>EEE.21.02.001.014.001</t>
  </si>
  <si>
    <t>Asignación Unica Artículo 4, Ley N° 18.717</t>
  </si>
  <si>
    <t>EEE.21.02.001.014.999</t>
  </si>
  <si>
    <t>EEE.21.02.001.018.000</t>
  </si>
  <si>
    <t>EEE.21.02.001.018.001</t>
  </si>
  <si>
    <t>EEE.21.02.001.021.000</t>
  </si>
  <si>
    <t>EEE.21.02.001.026.000</t>
  </si>
  <si>
    <t>Asignación de Estímulo Personal Médico Diurno</t>
  </si>
  <si>
    <t>EEE.21.02.001.027.000</t>
  </si>
  <si>
    <t>EEE.21.02.001.027.002</t>
  </si>
  <si>
    <t>EEE.21.02.001.028.000</t>
  </si>
  <si>
    <t>Asignación Artículo 7, Ley Nº19.112</t>
  </si>
  <si>
    <t>EEE.21.02.001.029.000</t>
  </si>
  <si>
    <t>Asignación de Estímulo por Falencia</t>
  </si>
  <si>
    <t>EEE.21.02.001.030.000</t>
  </si>
  <si>
    <t>EEE.21.02.001.030.002</t>
  </si>
  <si>
    <t>EEE.21.02.001.031.000</t>
  </si>
  <si>
    <t>EEE.21.02.001.036.000</t>
  </si>
  <si>
    <t>EEE.21.02.001.037.000</t>
  </si>
  <si>
    <t>EEE.21.02.001.042.000</t>
  </si>
  <si>
    <t>EEE.21.02.001.044.000</t>
  </si>
  <si>
    <t>EEE.21.02.001.045.000</t>
  </si>
  <si>
    <t>EEE.21.02.001.046.000</t>
  </si>
  <si>
    <t>EEE.21.02.001.047.000</t>
  </si>
  <si>
    <t>Asignación por Responsabilidad Directiva y Asignación de Responsabilidad Técnico Pedagógica</t>
  </si>
  <si>
    <t>EEE.21.02.001.047.001</t>
  </si>
  <si>
    <t>EEE.21.02.001.047.002</t>
  </si>
  <si>
    <t>Asignación por Responsabilidad Técnico Pedagógica</t>
  </si>
  <si>
    <t>EEE.21.02.001.048.000</t>
  </si>
  <si>
    <t>EEE.21.02.001.049.000</t>
  </si>
  <si>
    <t>Bonificación de Excelencia Académica</t>
  </si>
  <si>
    <t>EEE.21.02.001.999.000</t>
  </si>
  <si>
    <t>EEE.21.02.002.000.000</t>
  </si>
  <si>
    <t>EEE.21.02.002.001.000</t>
  </si>
  <si>
    <t>EEE.21.02.002.002.000</t>
  </si>
  <si>
    <t>EEE.21.02.003.000.000</t>
  </si>
  <si>
    <t>EEE.21.02.003.001.000</t>
  </si>
  <si>
    <t>EEE.21.02.003.001.001</t>
  </si>
  <si>
    <t>EEE.21.02.003.001.002</t>
  </si>
  <si>
    <t>EEE.21.02.003.002.000</t>
  </si>
  <si>
    <t>EEE.21.02.003.002.001</t>
  </si>
  <si>
    <t>EEE.21.02.003.002.002</t>
  </si>
  <si>
    <t>EEE.21.02.003.002.003</t>
  </si>
  <si>
    <t>EEE.21.02.003.003.000</t>
  </si>
  <si>
    <t>EEE.21.02.003.003.001</t>
  </si>
  <si>
    <t>EEE.21.02.003.003.002</t>
  </si>
  <si>
    <t>EEE.21.02.003.003.003</t>
  </si>
  <si>
    <t>EEE.21.02.003.003.004</t>
  </si>
  <si>
    <t>Asignación de Mérito, Art. 30 de la Ley Nº19.378, agrega Ley  Nº19.607</t>
  </si>
  <si>
    <t>EEE.21.02.004.000.000</t>
  </si>
  <si>
    <t>EEE.21.02.004.002.000</t>
  </si>
  <si>
    <t>EEE.21.02.004.003.000</t>
  </si>
  <si>
    <t>EEE.21.02.004.004.000</t>
  </si>
  <si>
    <t>EEE.21.02.004.005.000</t>
  </si>
  <si>
    <t>EEE.21.02.004.006.000</t>
  </si>
  <si>
    <t>EEE.21.02.004.007.000</t>
  </si>
  <si>
    <t>EEE.21.02.005.000.000</t>
  </si>
  <si>
    <t>EEE.21.02.005.001.000</t>
  </si>
  <si>
    <t>EEE.21.02.005.001.001</t>
  </si>
  <si>
    <t>EEE.21.02.005.001.002</t>
  </si>
  <si>
    <t>EEE.21.02.005.002.000</t>
  </si>
  <si>
    <t>EEE.21.02.005.003.000</t>
  </si>
  <si>
    <t>EEE.21.02.005.003.001</t>
  </si>
  <si>
    <t>EEE.21.02.005.004.000</t>
  </si>
  <si>
    <t>EEE.21.03.000.000.000</t>
  </si>
  <si>
    <t>OTRAS REMUNERACIONES</t>
  </si>
  <si>
    <t>EEE.21.03.001.000.000</t>
  </si>
  <si>
    <t>Honorarios a Suma Alzada - Personas Naturales</t>
  </si>
  <si>
    <t>EEE.21.03.002.000.000</t>
  </si>
  <si>
    <t>Honorarios Asimilados a Grados</t>
  </si>
  <si>
    <t>EEE.21.03.003.000.000</t>
  </si>
  <si>
    <t>Jornales</t>
  </si>
  <si>
    <t>EEE.21.03.004.000.000</t>
  </si>
  <si>
    <t>Remuneraciones Reguladas por el Código del Trabajo</t>
  </si>
  <si>
    <t>EEE.21.03.004.001.000</t>
  </si>
  <si>
    <t>Sueldos</t>
  </si>
  <si>
    <t>EEE.21.03.004.002.000</t>
  </si>
  <si>
    <t>EEE.21.03.004.003.000</t>
  </si>
  <si>
    <t>EEE.21.03.004.004.000</t>
  </si>
  <si>
    <t>EEE.21.03.005.000.000</t>
  </si>
  <si>
    <t>Suplencias y Reemplazos</t>
  </si>
  <si>
    <t>EEE.21.03.006.000.000</t>
  </si>
  <si>
    <t>Personal a Trato y/o Temporal</t>
  </si>
  <si>
    <t>EEE.21.03.007.000.000</t>
  </si>
  <si>
    <t>Alumnos en Práctica</t>
  </si>
  <si>
    <t>EEE.21.03.999.000.000</t>
  </si>
  <si>
    <t>EEE.21.03.999.001.000</t>
  </si>
  <si>
    <t>Asignación Art. 1, Ley Nº19.464</t>
  </si>
  <si>
    <t>EEE.21.03.999.999.000</t>
  </si>
  <si>
    <t>EEE.21.04.000.000.000</t>
  </si>
  <si>
    <t>OTROS GASTOS EN PERSONAL</t>
  </si>
  <si>
    <t>EEE.21.04.001.000.000</t>
  </si>
  <si>
    <t>Asignación de Traslado</t>
  </si>
  <si>
    <t>EEE.21.04.001.001.000</t>
  </si>
  <si>
    <t>Asignación por Cambio de Residencia Art. 97, letra c), Ley Nº18.883</t>
  </si>
  <si>
    <t>EEE.21.04.003.000.000</t>
  </si>
  <si>
    <t>Dietas a Juntas, Consejos y Comisiones</t>
  </si>
  <si>
    <t>EEE.21.04.003.001.000</t>
  </si>
  <si>
    <t>Dietas de Concejales</t>
  </si>
  <si>
    <t>EEE.21.04.003.002.000</t>
  </si>
  <si>
    <t>Gastos por Comisiones y Representaciones del Municipio</t>
  </si>
  <si>
    <t>EEE.21.04.003.003.000</t>
  </si>
  <si>
    <t>Otros Gastos</t>
  </si>
  <si>
    <t>EEE.21.04.004.000.000</t>
  </si>
  <si>
    <t>Prestaciones de Servicios en Programas Comunitarios</t>
  </si>
  <si>
    <t>EEE.22.00.000.000.000</t>
  </si>
  <si>
    <t>CxP BIENES Y SERVICIOS DE CONSUMO</t>
  </si>
  <si>
    <t>EEE.22.01.000.000.000</t>
  </si>
  <si>
    <t>ALIMENTOS Y BEBIDAS</t>
  </si>
  <si>
    <t>EEE.22.01.001.000.000</t>
  </si>
  <si>
    <t xml:space="preserve">Para Personas </t>
  </si>
  <si>
    <t>EEE.22.01.002.000.000</t>
  </si>
  <si>
    <t>Para Animales</t>
  </si>
  <si>
    <t>EEE.22.02.000.000.000</t>
  </si>
  <si>
    <t>TEXTILES, VESTUARIO Y CALZADO</t>
  </si>
  <si>
    <t>EEE.22.02.001.000.000</t>
  </si>
  <si>
    <t>Textiles y Acabados Textiles</t>
  </si>
  <si>
    <t>EEE.22.02.002.000.000</t>
  </si>
  <si>
    <t>Vestuario, Accesorios y Prendas Diversas</t>
  </si>
  <si>
    <t>EEE.22.02.003.000.000</t>
  </si>
  <si>
    <t>Calzado</t>
  </si>
  <si>
    <t>EEE.22.03.000.000.000</t>
  </si>
  <si>
    <t>COMBUSTIBLES Y LUBRICANTES</t>
  </si>
  <si>
    <t>EEE.22.03.001.000.000</t>
  </si>
  <si>
    <t>Para Vehículos</t>
  </si>
  <si>
    <t>EEE.22.03.002.000.000</t>
  </si>
  <si>
    <t>Para Maquinar., Equipos de Prod., Tracción y Elevación</t>
  </si>
  <si>
    <t>EEE.22.03.003.000.000</t>
  </si>
  <si>
    <t>Para Calefacción</t>
  </si>
  <si>
    <t>EEE.22.03.999.000.000</t>
  </si>
  <si>
    <t>Para Otros</t>
  </si>
  <si>
    <t>EEE.22.04.000.000.000</t>
  </si>
  <si>
    <t>MATERIALES DE USO O CONSUMO</t>
  </si>
  <si>
    <t>EEE.22.04.001.000.000</t>
  </si>
  <si>
    <t>Materiales de Oficina</t>
  </si>
  <si>
    <t>EEE.22.04.002.000.000</t>
  </si>
  <si>
    <t>EEE.22.04.003.000.000</t>
  </si>
  <si>
    <t>Productos Químicos</t>
  </si>
  <si>
    <t>EEE.22.04.004.000.000</t>
  </si>
  <si>
    <t>Productos Farmacéuticos</t>
  </si>
  <si>
    <t>EEE.22.04.005.000.000</t>
  </si>
  <si>
    <t>Materiales y Utiles Quirúrgicos</t>
  </si>
  <si>
    <t>EEE.22.04.006.000.000</t>
  </si>
  <si>
    <t>Fertilizantes, Insecticidas, Fungicidas y Otros</t>
  </si>
  <si>
    <t>EEE.22.04.007.000.000</t>
  </si>
  <si>
    <t>Materiales y Utiles de Aseo</t>
  </si>
  <si>
    <t>EEE.22.04.008.000.000</t>
  </si>
  <si>
    <t>Menaje para Oficina, Casino y Otros</t>
  </si>
  <si>
    <t>EEE.22.04.009.000.000</t>
  </si>
  <si>
    <t>Insumos, Repuestos y Accesorios Computacionales</t>
  </si>
  <si>
    <t>EEE.22.04.010.000.000</t>
  </si>
  <si>
    <t xml:space="preserve">Materiales para Mantenim. y Reparaciones de Inmuebles </t>
  </si>
  <si>
    <t>EEE.22.04.011.000.000</t>
  </si>
  <si>
    <t>Repuestos y  Acces. para Manten. y Repar. de Vehículos</t>
  </si>
  <si>
    <t>EEE.22.04.012.000.000</t>
  </si>
  <si>
    <t>Otros Materiales, Repuestos y Utiles Diversos</t>
  </si>
  <si>
    <t>EEE.22.04.013.000.000</t>
  </si>
  <si>
    <t>Equipos Menores</t>
  </si>
  <si>
    <t>EEE.22.04.014.000.000</t>
  </si>
  <si>
    <t>Productos Elaborados de Cuero, Caucho y Plásticos</t>
  </si>
  <si>
    <t>EEE.22.04.015.000.000</t>
  </si>
  <si>
    <t>Productos Agropecuarios y Forestales</t>
  </si>
  <si>
    <t>EEE.22.04.016.000.000</t>
  </si>
  <si>
    <t>Materias Primas y Semielaboradas</t>
  </si>
  <si>
    <t>EEE.22.04.999.000.000</t>
  </si>
  <si>
    <t>EEE.22.05.000.000.000</t>
  </si>
  <si>
    <t>SERVICIOS BASICOS</t>
  </si>
  <si>
    <t>EEE.22.05.001.000.000</t>
  </si>
  <si>
    <t>EEE.22.05.002.000.000</t>
  </si>
  <si>
    <t>Agua</t>
  </si>
  <si>
    <t>EEE.22.05.003.000.000</t>
  </si>
  <si>
    <t>Gas</t>
  </si>
  <si>
    <t>EEE.22.05.004.000.000</t>
  </si>
  <si>
    <t>Correo</t>
  </si>
  <si>
    <t>EEE.22.05.005.000.000</t>
  </si>
  <si>
    <t>EEE.22.05.006.000.000</t>
  </si>
  <si>
    <t>EEE.22.05.007.000.000</t>
  </si>
  <si>
    <t>EEE.22.05.008.000.000</t>
  </si>
  <si>
    <t>Enlaces de Telecomunicaciones</t>
  </si>
  <si>
    <t>EEE.22.05.999.000.000</t>
  </si>
  <si>
    <t>EEE.22.06.000.000.000</t>
  </si>
  <si>
    <t>MANTENIMIENTO Y REPARACIONES</t>
  </si>
  <si>
    <t>EEE.22.06.001.000.000</t>
  </si>
  <si>
    <t>EEE.22.06.002.000.000</t>
  </si>
  <si>
    <t>Mantenimiento y Reparación de Vehículos</t>
  </si>
  <si>
    <t>EEE.22.06.003.000.000</t>
  </si>
  <si>
    <t>Mantenimiento y Reparación Mobiliarios y Otros</t>
  </si>
  <si>
    <t>EEE.22.06.004.000.000</t>
  </si>
  <si>
    <t>Mantenimiento y Reparación de Máquinas y Equipos de Oficina</t>
  </si>
  <si>
    <t>EEE.22.06.005.000.000</t>
  </si>
  <si>
    <t>Mantenimiento y Reparación Maquinaria y Equipos de Producción</t>
  </si>
  <si>
    <t>EEE.22.06.006.000.000</t>
  </si>
  <si>
    <t>Mantenimiento y Reparación de Otras Maquinarias y Equipos</t>
  </si>
  <si>
    <t>EEE.22.06.007.000.000</t>
  </si>
  <si>
    <t>Mantenimiento y Reparación de Equipos Informáticos</t>
  </si>
  <si>
    <t>EEE.22.06.999.000.000</t>
  </si>
  <si>
    <t>EEE.22.07.000.000.000</t>
  </si>
  <si>
    <t>PUBLICIDAD Y DIFUSION</t>
  </si>
  <si>
    <t>EEE.22.07.001.000.000</t>
  </si>
  <si>
    <t>Servicios de Publicidad</t>
  </si>
  <si>
    <t>EEE.22.07.002.000.000</t>
  </si>
  <si>
    <t>Servicios de Impresión</t>
  </si>
  <si>
    <t>EEE.22.07.003.000.000</t>
  </si>
  <si>
    <t>Servicios de Encuadernación y Empaste</t>
  </si>
  <si>
    <t>EEE.22.07.999.000.000</t>
  </si>
  <si>
    <t>EEE.22.08.000.000.000</t>
  </si>
  <si>
    <t>SERVICIOS GENERALES</t>
  </si>
  <si>
    <t>EEE.22.08.001.000.000</t>
  </si>
  <si>
    <t>Servicios de Aseo</t>
  </si>
  <si>
    <t>EEE.22.08.002.000.000</t>
  </si>
  <si>
    <t>EEE.22.08.003.000.000</t>
  </si>
  <si>
    <t>Servicios de Mantención de Jardines</t>
  </si>
  <si>
    <t>EEE.22.08.004.000.000</t>
  </si>
  <si>
    <t>Servicios de Mantención de Alumbrado Público</t>
  </si>
  <si>
    <t>EEE.22.08.005.000.000</t>
  </si>
  <si>
    <t>Servicios de Mantención de Semáforos</t>
  </si>
  <si>
    <t>EEE.22.08.006.000.000</t>
  </si>
  <si>
    <t>Servicios de Mantención de Señalizac. de Tránsito</t>
  </si>
  <si>
    <t>EEE.22.08.007.000.000</t>
  </si>
  <si>
    <t>Pasajes, Fletes y Bodegajes</t>
  </si>
  <si>
    <t>EEE.22.08.008.000.000</t>
  </si>
  <si>
    <t>Salas Cunas y/o Jardines Infantiles</t>
  </si>
  <si>
    <t>EEE.22.08.009.000.000</t>
  </si>
  <si>
    <t>Servicios de Pago y Cobranza</t>
  </si>
  <si>
    <t>EEE.22.08.010.000.000</t>
  </si>
  <si>
    <t>Servicios de Suscripción y Similares</t>
  </si>
  <si>
    <t>EEE.22.08.011.000.000</t>
  </si>
  <si>
    <t>Servicios de Producción y Desarrollo de Eventos</t>
  </si>
  <si>
    <t>EEE.22.08.999.000.000</t>
  </si>
  <si>
    <t>EEE.22.09.000.000.000</t>
  </si>
  <si>
    <t>ARRIENDOS</t>
  </si>
  <si>
    <t>EEE.22.09.001.000.000</t>
  </si>
  <si>
    <t>Arriendo de Terrenos</t>
  </si>
  <si>
    <t>EEE.22.09.002.000.000</t>
  </si>
  <si>
    <t>Arriendo de Edificios</t>
  </si>
  <si>
    <t>EEE.22.09.003.000.000</t>
  </si>
  <si>
    <t>Arriendo de Vehículos</t>
  </si>
  <si>
    <t>EEE.22.09.004.000.000</t>
  </si>
  <si>
    <t>Arriendo de Mobiliario y Otros</t>
  </si>
  <si>
    <t>EEE.22.09.005.000.000</t>
  </si>
  <si>
    <t>Arriendo de Máquinas y Equipos</t>
  </si>
  <si>
    <t>EEE.22.09.006.000.000</t>
  </si>
  <si>
    <t>Arriendo de Equipos Informáticos</t>
  </si>
  <si>
    <t>EEE.22.09.999.000.000</t>
  </si>
  <si>
    <t>EEE.22.10.000.000.000</t>
  </si>
  <si>
    <t>SERVICIOS FINANCIEROS Y DE SEGUROS</t>
  </si>
  <si>
    <t>EEE.22.10.001.000.000</t>
  </si>
  <si>
    <t>Gastos Financ. por Compra y Venta de Títulos y Valores</t>
  </si>
  <si>
    <t>EEE.22.10.002.000.000</t>
  </si>
  <si>
    <t>EEE.22.10.003.000.000</t>
  </si>
  <si>
    <t>Servicios de Giros y Remesas</t>
  </si>
  <si>
    <t>EEE.22.10.004.000.000</t>
  </si>
  <si>
    <t>Gastos Bancarios</t>
  </si>
  <si>
    <t>EEE.22.10.999.000.000</t>
  </si>
  <si>
    <t>EEE.22.11.000.000.000</t>
  </si>
  <si>
    <t>SERVICIOS TECNICOS Y PROFESIONALES</t>
  </si>
  <si>
    <t>EEE.22.11.001.000.000</t>
  </si>
  <si>
    <t>Estudios e Investigaciones</t>
  </si>
  <si>
    <t>EEE.22.11.002.000.000</t>
  </si>
  <si>
    <t>Cursos de Capacitación</t>
  </si>
  <si>
    <t>EEE.22.11.003.000.000</t>
  </si>
  <si>
    <t>Servicios Informáticos</t>
  </si>
  <si>
    <t>EEE.22.11.999.000.000</t>
  </si>
  <si>
    <t>EEE.22.12.000.000.000</t>
  </si>
  <si>
    <t>OTROS GASTOS EN BIENES Y SERVICIOS DE CONSUMO</t>
  </si>
  <si>
    <t>EEE.22.12.002.000.000</t>
  </si>
  <si>
    <t>Gastos Menores</t>
  </si>
  <si>
    <t>EEE.22.12.003.000.000</t>
  </si>
  <si>
    <t>Gastos de Representación, Protocolo y Ceremonial</t>
  </si>
  <si>
    <t>EEE.22.12.004.000.000</t>
  </si>
  <si>
    <t>Intereses, Multas y Recargos</t>
  </si>
  <si>
    <t>EEE.22.12.005.000.000</t>
  </si>
  <si>
    <t>Derechos y Tasas</t>
  </si>
  <si>
    <t>EEE.22.12.006.000.000</t>
  </si>
  <si>
    <t>Contribuciones</t>
  </si>
  <si>
    <t>EEE.22.12.999.000.000</t>
  </si>
  <si>
    <t>EEE.23.00.000.000.000</t>
  </si>
  <si>
    <t>CxP PRESTACIONES DE SEGURIDAD SOCIAL</t>
  </si>
  <si>
    <t>EEE.23.01.000.000.000</t>
  </si>
  <si>
    <t>PRESTACIONES PREVISIONALES</t>
  </si>
  <si>
    <t>EEE.23.01.004.000.000</t>
  </si>
  <si>
    <t>Desahucios e Indemnizaciones</t>
  </si>
  <si>
    <t>EEE.23.03.000.000.000</t>
  </si>
  <si>
    <t>PRESTACIONES SOCIALES DEL EMPLEADOR</t>
  </si>
  <si>
    <t>EEE.23.03.001.000.000</t>
  </si>
  <si>
    <t>Indemnización de Cargo Fiscal</t>
  </si>
  <si>
    <t>EEE.23.03.004.000.000</t>
  </si>
  <si>
    <t>Otras Indemnizaciones</t>
  </si>
  <si>
    <t>EEE.24.00.000.000.000</t>
  </si>
  <si>
    <t>CxP TRANSFERENCIAS CORRIENTES</t>
  </si>
  <si>
    <t>EEE.24.01.000.000.000</t>
  </si>
  <si>
    <t>AL SECTOR PRIVADO</t>
  </si>
  <si>
    <t>EEE.24.01.001.000.000</t>
  </si>
  <si>
    <t>Fondos de Emergencia</t>
  </si>
  <si>
    <t>EEE.24.01.002.000.000</t>
  </si>
  <si>
    <t>Educación - Pers. Jurídicas Priv. Art. 13 D.F.L. Nº 1, 3063/80</t>
  </si>
  <si>
    <t>EEE.24.01.003.000.000</t>
  </si>
  <si>
    <t>Salud - Pers. Jurídicas Priv.  Art. 13 D.F.L. Nº 1, 3063/80</t>
  </si>
  <si>
    <t>EEE.24.01.004.000.000</t>
  </si>
  <si>
    <t>Organizaciones Comunitarias</t>
  </si>
  <si>
    <t>EEE.24.01.005.000.000</t>
  </si>
  <si>
    <t xml:space="preserve">Otras Personas Jurídicas Privadas </t>
  </si>
  <si>
    <t>EEE.24.01.006.000.000</t>
  </si>
  <si>
    <t>Voluntariado</t>
  </si>
  <si>
    <t>EEE.24.01.007.000.000</t>
  </si>
  <si>
    <t>Asistencia Social a Personas Naturales</t>
  </si>
  <si>
    <t>EEE.24.01.008.000.000</t>
  </si>
  <si>
    <t>Premios y Otros</t>
  </si>
  <si>
    <t>EEE.24.01.009.000.000</t>
  </si>
  <si>
    <t>Educación Prebásica - Personas Juridicas Privadas art 13, DFL Nº1 3.063/80</t>
  </si>
  <si>
    <t>EEE.24.01.999.000.000</t>
  </si>
  <si>
    <t>Otras Transferencias al Sector Privado</t>
  </si>
  <si>
    <t>EEE.24.03.000.000.000</t>
  </si>
  <si>
    <t>A OTRAS ENTIDADES PUBLICAS</t>
  </si>
  <si>
    <t>EEE.24.03.001.000.000</t>
  </si>
  <si>
    <t>A la  Junta Nacional de Auxilio Escolar y B ecas</t>
  </si>
  <si>
    <t>EEE.24.03.002.000.000</t>
  </si>
  <si>
    <t>A los Servicios de Salud</t>
  </si>
  <si>
    <t>EEE.24.03.002.001.000</t>
  </si>
  <si>
    <t>Multa Ley de Alcoholes</t>
  </si>
  <si>
    <t>EEE.24.03.080.000.000</t>
  </si>
  <si>
    <t>A las Asociaciones</t>
  </si>
  <si>
    <t>EEE.24.03.080.001.000</t>
  </si>
  <si>
    <t>A la Asociación Chilena de Municipalidades</t>
  </si>
  <si>
    <t>EEE.24.03.080.002.000</t>
  </si>
  <si>
    <t>A Otras Asociaciones</t>
  </si>
  <si>
    <t>EEE.24.03.090.000.000</t>
  </si>
  <si>
    <t>Al Fondo Común Municipal - Permisos de Circulación</t>
  </si>
  <si>
    <t>EEE.24.03.090.001.000</t>
  </si>
  <si>
    <t>Aporte Año Vigente</t>
  </si>
  <si>
    <t>EEE.24.03.090.002.000</t>
  </si>
  <si>
    <t>Aporte Otros Años</t>
  </si>
  <si>
    <t>EEE.24.03.090.003.000</t>
  </si>
  <si>
    <t>Intereses y Reajustes Pagados</t>
  </si>
  <si>
    <t>EEE.24.03.091.000.000</t>
  </si>
  <si>
    <t>Al Fondo Común Municipal - Patentes Municipales</t>
  </si>
  <si>
    <t>EEE.24.03.091.001.000</t>
  </si>
  <si>
    <t>EEE.24.03.091.002.000</t>
  </si>
  <si>
    <t>EEE.24.03.091.003.000</t>
  </si>
  <si>
    <t>EEE.24.03.092.000.000</t>
  </si>
  <si>
    <t>Al Fondo Común Municipal - Multas</t>
  </si>
  <si>
    <t>EEE.24.03.092.001.000</t>
  </si>
  <si>
    <t>Multas Art. 14, N°6,  Inc. 1°, ley N° 18.695 - Equipos de Registros</t>
  </si>
  <si>
    <t>EEE.24.03.092.002.000</t>
  </si>
  <si>
    <t>Multas Art. 14, N°6,  Inc. 2°, ley N° 18.695 – Multas TAG</t>
  </si>
  <si>
    <t>EEE.24.03.092.003.000</t>
  </si>
  <si>
    <t>Multas Art. 42, Decreto N° 900 de 1996 Ministerio de Obras Públicas</t>
  </si>
  <si>
    <t>EEE.24.03.099.000.000</t>
  </si>
  <si>
    <t>A Otras Entidades Públicas</t>
  </si>
  <si>
    <t>EEE.24.03.100.000.000</t>
  </si>
  <si>
    <t>A Otras Municipalidades</t>
  </si>
  <si>
    <t>EEE.24.03.101.000.000</t>
  </si>
  <si>
    <t>A Servicios Incorporados a su Gestión</t>
  </si>
  <si>
    <t>EEE.24.03.101.001.000</t>
  </si>
  <si>
    <t>A Educación</t>
  </si>
  <si>
    <t>EEE.24.03.101.002.000</t>
  </si>
  <si>
    <t>A Salud</t>
  </si>
  <si>
    <t>EEE.24.03.101.003.000</t>
  </si>
  <si>
    <t>A Cementerios</t>
  </si>
  <si>
    <t>EEE.24.07.000.000.000</t>
  </si>
  <si>
    <t>A ORGANISMOS INTERNACIONALES</t>
  </si>
  <si>
    <t>EEE.24.07.001.000.000</t>
  </si>
  <si>
    <t>A Mercociudades</t>
  </si>
  <si>
    <t>EEE.24.07.099.000.000</t>
  </si>
  <si>
    <t xml:space="preserve">A Otros Organismos Internacionales </t>
  </si>
  <si>
    <t>EEE.25.00.000.000.000</t>
  </si>
  <si>
    <t>C X P INTEGROS AL FISCO</t>
  </si>
  <si>
    <t>EEE.25.01.000.000.000</t>
  </si>
  <si>
    <t>IMPUESTOS</t>
  </si>
  <si>
    <t>EEE.25.99.000.000.000</t>
  </si>
  <si>
    <t>Otros Integros al Fisco</t>
  </si>
  <si>
    <t>EEE.26.00.000.000.000</t>
  </si>
  <si>
    <t>CxP OTROS GASTOS CORRIENTES</t>
  </si>
  <si>
    <t>EEE.26.01.000.000.000</t>
  </si>
  <si>
    <t>DEVOLUCIONES</t>
  </si>
  <si>
    <t>EEE.26.02.000.000.000</t>
  </si>
  <si>
    <t>COMPENSACIÓN POR DAÑOS A TERCERO Y/O A LA PROPIEDAD</t>
  </si>
  <si>
    <t>EEE.26.04.000.000.000</t>
  </si>
  <si>
    <t>APLICACIÓN FONDOS DE TERCEROS</t>
  </si>
  <si>
    <t>EEE.26.04.001.000.000</t>
  </si>
  <si>
    <t>EEE.26.04.003.000.000</t>
  </si>
  <si>
    <t>Aplicación Cobros Judiciales a favor de Empresas Concesionarias</t>
  </si>
  <si>
    <t>EEE.26.04.999.000.000</t>
  </si>
  <si>
    <t>Aplicación Otros Fondos de Terceros</t>
  </si>
  <si>
    <t>EEE.29.00.000.000.000</t>
  </si>
  <si>
    <t>CxP ADQUISIC. DE ACTIVOS NO FINANCIEROS</t>
  </si>
  <si>
    <t>EEE.29.01.000.000.000</t>
  </si>
  <si>
    <t>EEE.29.02.000.000.000</t>
  </si>
  <si>
    <t>EEE.29.03.000.000.000</t>
  </si>
  <si>
    <t>EEE.29.04.000.000.000</t>
  </si>
  <si>
    <t>EEE.29.05.000.000.000</t>
  </si>
  <si>
    <t>EEE.29.05.001.000.000</t>
  </si>
  <si>
    <t>EEE.29.05.002.000.000</t>
  </si>
  <si>
    <t>Maquinarias y Equipos para la Producción</t>
  </si>
  <si>
    <t>EEE.29.05.999.000.000</t>
  </si>
  <si>
    <t>EEE.29.06.000.000.000</t>
  </si>
  <si>
    <t>EEE.29.06.001.000.000</t>
  </si>
  <si>
    <t>EEE.29.06.002.000.000</t>
  </si>
  <si>
    <t>Equipos de Comunicaciones para Redes Informáticas</t>
  </si>
  <si>
    <t>EEE.29.07.000.000.000</t>
  </si>
  <si>
    <t>EEE.29.07.001.000.000</t>
  </si>
  <si>
    <t>Programas Computacionales</t>
  </si>
  <si>
    <t>EEE.29.07.002.000.000</t>
  </si>
  <si>
    <t>Sistemas de Información</t>
  </si>
  <si>
    <t>EEE.29.99.000.000.000</t>
  </si>
  <si>
    <t>EEE.30.00.000.000.000</t>
  </si>
  <si>
    <t>CxP ADQUISIC. DE ACTIVOS FINANCIEROS</t>
  </si>
  <si>
    <t>EEE.30.01.000.000.000</t>
  </si>
  <si>
    <t>COMPRA DE TITULOS Y VALORES</t>
  </si>
  <si>
    <t>EEE.30.01.001.000.000</t>
  </si>
  <si>
    <t>EEE.30.01.003.000.000</t>
  </si>
  <si>
    <t>EEE.30.01.004.000.000</t>
  </si>
  <si>
    <t>Bonos o Pagares</t>
  </si>
  <si>
    <t>EEE.30.01.999.000.000</t>
  </si>
  <si>
    <t>EEE.30.02.000.000.000</t>
  </si>
  <si>
    <t>COMPRA DE ACCIONES Y PARTIC. DE CAPITAL</t>
  </si>
  <si>
    <t>EEE.30.99.000.000.000</t>
  </si>
  <si>
    <t>EEE.31.00.000.000.000</t>
  </si>
  <si>
    <t>C X P INICIATIVAS DE INVERSION</t>
  </si>
  <si>
    <t>EEE.31.01.000.000.000</t>
  </si>
  <si>
    <t>ESTUDIOS BASICOS</t>
  </si>
  <si>
    <t>EEE.31.01.001.000.000</t>
  </si>
  <si>
    <t>Gastos Administrativos</t>
  </si>
  <si>
    <t>EEE.31.01.002.000.000</t>
  </si>
  <si>
    <t>Consultorías</t>
  </si>
  <si>
    <t>EEE.31.02.000.000.000</t>
  </si>
  <si>
    <t>PROYECTOS</t>
  </si>
  <si>
    <t>EEE.31.02.001.000.000</t>
  </si>
  <si>
    <t>EEE.31.02.002.000.000</t>
  </si>
  <si>
    <t>EEE.31.02.003.000.000</t>
  </si>
  <si>
    <t>Terrenos</t>
  </si>
  <si>
    <t>EEE.31.02.004.000.000</t>
  </si>
  <si>
    <t>Obras Civiles</t>
  </si>
  <si>
    <t>EEE.31.02.005.000.000</t>
  </si>
  <si>
    <t>Equipamiento</t>
  </si>
  <si>
    <t>EEE.31.02.006.000.000</t>
  </si>
  <si>
    <t>Equipos</t>
  </si>
  <si>
    <t>EEE.31.02.007.000.000</t>
  </si>
  <si>
    <t>Vehículos</t>
  </si>
  <si>
    <t>EEE.31.02.999.000.000</t>
  </si>
  <si>
    <t>EEE.32.00.000.000.000</t>
  </si>
  <si>
    <t>CxP PRESTAMOS</t>
  </si>
  <si>
    <t>EEE.32.06.000.000.000</t>
  </si>
  <si>
    <t>EEE.32.09.000.000.000</t>
  </si>
  <si>
    <t>EEE.33.00.000.000.000</t>
  </si>
  <si>
    <t>CxP TRANSFERENCIAS DE CAPITAL</t>
  </si>
  <si>
    <t>EEE.33.01.000.000.000</t>
  </si>
  <si>
    <t>EEE.33.03.000.000.000</t>
  </si>
  <si>
    <t>EEE.33.03.001.000.000</t>
  </si>
  <si>
    <t>A los Servicios Regionales de Vivienda y Urbanización</t>
  </si>
  <si>
    <t>EEE.33.03.001.001.000</t>
  </si>
  <si>
    <t>Programa Pavimentos Participativos</t>
  </si>
  <si>
    <t>EEE.33.03.001.002.000</t>
  </si>
  <si>
    <t>Programa Mejoramiento Condominios Sociales</t>
  </si>
  <si>
    <t>EEE.33.03.001.003.000</t>
  </si>
  <si>
    <t>Programa Rehabilitación de Espacios Públicos</t>
  </si>
  <si>
    <t>EEE.33.03.001.004.000</t>
  </si>
  <si>
    <t>Programas Urbanos</t>
  </si>
  <si>
    <t>EEE.33.03.099.000.000</t>
  </si>
  <si>
    <t>EEE.34.00.000.000.000</t>
  </si>
  <si>
    <t>CxP SERVICIO DE LA DEUDA</t>
  </si>
  <si>
    <t>EEE.34.01.000.000.000</t>
  </si>
  <si>
    <t>AMORTIZACION DEUDA INTERNA</t>
  </si>
  <si>
    <t>EEE.34.01.002.000.000</t>
  </si>
  <si>
    <t>EEE.34.01.003.000.000</t>
  </si>
  <si>
    <t>EEE.34.03.000.000.000</t>
  </si>
  <si>
    <t>INTERESES DEUDA INTERNA</t>
  </si>
  <si>
    <t>EEE.34.03.002.000.000</t>
  </si>
  <si>
    <t>EEE.34.03.003.000.000</t>
  </si>
  <si>
    <t>EEE.34.05.000.000.000</t>
  </si>
  <si>
    <t>OTROS GASTOS FINANC. DEUDA INTERNA</t>
  </si>
  <si>
    <t>EEE.34.05.002.000.000</t>
  </si>
  <si>
    <t>EEE.34.05.003.000.000</t>
  </si>
  <si>
    <t>EEE.34.07.000.000.000</t>
  </si>
  <si>
    <t>DEUDA FLOTANTE</t>
  </si>
  <si>
    <t>EEE.35.00.000.000.000</t>
  </si>
  <si>
    <t>SALDO FINAL DE CAJA</t>
  </si>
  <si>
    <t>Verificación TOTAL GASTOS DE EDUCACIÓN:</t>
  </si>
  <si>
    <t>52303004001003</t>
  </si>
  <si>
    <t>Contratación Servicios Informaticos</t>
  </si>
  <si>
    <t>52211003001001</t>
  </si>
  <si>
    <t>Salas Cunas y/o Jardines Infantiles (Beneficio Funcionarios)</t>
  </si>
  <si>
    <t>52208008001001</t>
  </si>
  <si>
    <t>52208007001001</t>
  </si>
  <si>
    <t>Otros Materiales de Uso y Consumo no Contemplados Anteriormente</t>
  </si>
  <si>
    <t>52204999001002</t>
  </si>
  <si>
    <t>52204001001001</t>
  </si>
  <si>
    <t>Combustible para Vehículos</t>
  </si>
  <si>
    <t>52203001001001</t>
  </si>
  <si>
    <t>Bono Desempeño Laboral Ley 20717 Art.35</t>
  </si>
  <si>
    <t>40503003002916</t>
  </si>
  <si>
    <t>21412003002005</t>
  </si>
  <si>
    <t>Retenc.Volunt. Cooperativa Financoop</t>
  </si>
  <si>
    <t>40503003002911</t>
  </si>
  <si>
    <t>SNED Docentes Art. 40 DFL 2</t>
  </si>
  <si>
    <t>40503003002912</t>
  </si>
  <si>
    <t>SNED Asistentes Ley 20244</t>
  </si>
  <si>
    <t>40503003002924</t>
  </si>
  <si>
    <t>Bono Asist.Educ.Alta Concentracion Prio.TD REX 3725</t>
  </si>
  <si>
    <t>52101001015999</t>
  </si>
  <si>
    <t>52103999999006</t>
  </si>
  <si>
    <t>Bono Matricula (Planta)</t>
  </si>
  <si>
    <t>52204009001001</t>
  </si>
  <si>
    <t>52209006001001</t>
  </si>
  <si>
    <t>52212004002001</t>
  </si>
  <si>
    <t>Multas y Otros Subsecretaria de Educación</t>
  </si>
  <si>
    <t>52212999004005</t>
  </si>
  <si>
    <t>Sindicato de Trabajadores de la Educación de Coresam</t>
  </si>
  <si>
    <t>11403005001003</t>
  </si>
  <si>
    <t>Ch.Elect.Bco.Estado por Rendir 34070893373 Juan Sanchez Labra</t>
  </si>
  <si>
    <t>52204010001001</t>
  </si>
  <si>
    <t>Materiales para Mantenimiento y Reparaciones de Inmuebles</t>
  </si>
  <si>
    <t>52204012001001</t>
  </si>
  <si>
    <t>Otros Materiales, Repuestos y Útiles Diversos para Mantenimiento y Reparaciones</t>
  </si>
  <si>
    <t>52211001001001</t>
  </si>
  <si>
    <t>Contratación Estudios e Investigaciones</t>
  </si>
  <si>
    <t>52212002001001</t>
  </si>
  <si>
    <t>52101003002002</t>
  </si>
  <si>
    <t>52102003002002</t>
  </si>
  <si>
    <t>52204013001001</t>
  </si>
  <si>
    <t>52207002001001</t>
  </si>
  <si>
    <t>52212999004004</t>
  </si>
  <si>
    <t>Sindicato de Trabajadores de Coresam</t>
  </si>
  <si>
    <t>Tipo:</t>
  </si>
  <si>
    <t>Presupuesto de Educación</t>
  </si>
  <si>
    <t>Número de Cuenta</t>
  </si>
  <si>
    <t>Presupuesto Inicial</t>
  </si>
  <si>
    <t>Presupuesto Vigente</t>
  </si>
  <si>
    <t>Total Ingresos Percibidos</t>
  </si>
  <si>
    <t>Total Ingresos Por Percibir</t>
  </si>
  <si>
    <t>Gastos</t>
  </si>
  <si>
    <t>52101001001002</t>
  </si>
  <si>
    <t>Diferencia Sueldo Base</t>
  </si>
  <si>
    <t>52202002001001</t>
  </si>
  <si>
    <t>53407001001002</t>
  </si>
  <si>
    <t>Deuda Flotante (Gastos Bienes y Servicios)</t>
  </si>
  <si>
    <t xml:space="preserve">Area: </t>
  </si>
  <si>
    <t xml:space="preserve">Presupuesto de Educación </t>
  </si>
  <si>
    <t>gasto</t>
  </si>
  <si>
    <t xml:space="preserve">ingreso </t>
  </si>
  <si>
    <t>11102001001006</t>
  </si>
  <si>
    <t>Banco Estado Subsidios 487793-4</t>
  </si>
  <si>
    <t>21412099002002</t>
  </si>
  <si>
    <t>Retenc.Volunt. Bienestar Salud (Prestamos y Otros)</t>
  </si>
  <si>
    <t>22101001001003</t>
  </si>
  <si>
    <t>Decreto de Pago</t>
  </si>
  <si>
    <t>40503099001003</t>
  </si>
  <si>
    <t>Aguinaldo Navidad</t>
  </si>
  <si>
    <t>GASTOS DE EDUCACIÓN + JUNJI</t>
  </si>
  <si>
    <t>11102001001012</t>
  </si>
  <si>
    <t>Banco Estado Subvención PIE 485380-6</t>
  </si>
  <si>
    <t>12101001002005</t>
  </si>
  <si>
    <t>Horas descuento, Dias no trabajados</t>
  </si>
  <si>
    <t>21412003002007</t>
  </si>
  <si>
    <t>Retenc.Volunt. Seguro Salud Bupa</t>
  </si>
  <si>
    <t>40503003002926</t>
  </si>
  <si>
    <t>Proyecto conservación establecimientos Educacionales</t>
  </si>
  <si>
    <t>40503099002102</t>
  </si>
  <si>
    <t>Habilidades para la Vida (H.P.V.)</t>
  </si>
  <si>
    <t>52101005002001</t>
  </si>
  <si>
    <t>52101005002002</t>
  </si>
  <si>
    <t>Bono de Escolaridad Sindicato</t>
  </si>
  <si>
    <t>52101005004001</t>
  </si>
  <si>
    <t>52102001008002</t>
  </si>
  <si>
    <t>Planilla Complementaria, Art. 4 y 11, Ley Nº 19.598¹</t>
  </si>
  <si>
    <t>52102001047001</t>
  </si>
  <si>
    <t>Asignacion Responsabilidad Directiva</t>
  </si>
  <si>
    <t>52102005002001</t>
  </si>
  <si>
    <t>52102005004001</t>
  </si>
  <si>
    <t>11101001001002</t>
  </si>
  <si>
    <t>Reintegro Rendiciones</t>
  </si>
  <si>
    <t>11102001002012</t>
  </si>
  <si>
    <t>Banco Estado Ch.Elect.33170888192 Jorge Andres Rojo Peralta</t>
  </si>
  <si>
    <t>11102001002021</t>
  </si>
  <si>
    <t>Banco Estado Ch. Elect 33971122183 María Jose Riveros Riveros</t>
  </si>
  <si>
    <t>11102001002024</t>
  </si>
  <si>
    <t xml:space="preserve">Banco Estado Ch. elect 33971121985 Mario Alfredo Ríos Guerrero </t>
  </si>
  <si>
    <t>11102001002031</t>
  </si>
  <si>
    <t>Banco Estado Ch. elect 33971122132 Ana Karina Moreno Carrasco</t>
  </si>
  <si>
    <t>11102001002032</t>
  </si>
  <si>
    <t>Banco Estado Ch. elect 33971122043 Paulina de las Mercedes Alarcon Soto</t>
  </si>
  <si>
    <t>11102001002041</t>
  </si>
  <si>
    <t xml:space="preserve">Banco Estado Ch. elect 33971121969 Amaranta Arenas Esquivel </t>
  </si>
  <si>
    <t>11401001001001</t>
  </si>
  <si>
    <t>Anticipo a Proveedores</t>
  </si>
  <si>
    <t>11403002005001</t>
  </si>
  <si>
    <t>Fondos Fijos</t>
  </si>
  <si>
    <t>11404001002001</t>
  </si>
  <si>
    <t>Garantias en Custodia</t>
  </si>
  <si>
    <t>12102001001001</t>
  </si>
  <si>
    <t>Documentos por Cobrar</t>
  </si>
  <si>
    <t>14106001002001</t>
  </si>
  <si>
    <t>Implementos Deportivos</t>
  </si>
  <si>
    <t>14106001002999</t>
  </si>
  <si>
    <t>Otros Activos Fijos</t>
  </si>
  <si>
    <t>21412001001001</t>
  </si>
  <si>
    <t>Retención Horas Inasistencias</t>
  </si>
  <si>
    <t>21412006001002</t>
  </si>
  <si>
    <t>Retenc.Volunt. Ah.Prev.Volunt. Banco Estado</t>
  </si>
  <si>
    <t>21412006001004</t>
  </si>
  <si>
    <t>Retenc.Volunt. Ah.Prev.Volunt. AFP Cuprum</t>
  </si>
  <si>
    <t>21412006001005</t>
  </si>
  <si>
    <t>Retenc.Volunt. Ah.Prev.Volunt. AFP Habitat</t>
  </si>
  <si>
    <t>21412006001008</t>
  </si>
  <si>
    <t>Retenc.Volunt. Ah.Prev.Volunt. AFP Capital</t>
  </si>
  <si>
    <t>21412006001010</t>
  </si>
  <si>
    <t>Retenc.Volunt. Ah.Prev.Volunt. AFP Modelo</t>
  </si>
  <si>
    <t>22101002001001</t>
  </si>
  <si>
    <t>Responsabilidad Documentos en Garantia</t>
  </si>
  <si>
    <t>22401001005001</t>
  </si>
  <si>
    <t>Reintegro de Remuneraciones en Tesoreria (Funcionarios)</t>
  </si>
  <si>
    <t>40503003002902</t>
  </si>
  <si>
    <t>Subvencion Pro-Retencion</t>
  </si>
  <si>
    <t>40503003002925</t>
  </si>
  <si>
    <t>Programa Aulas Conectadas</t>
  </si>
  <si>
    <t>40503101001001</t>
  </si>
  <si>
    <t>Subvención Municipal Corriente Educación</t>
  </si>
  <si>
    <t>40801002001003</t>
  </si>
  <si>
    <t>Recuperación Licencias Medicas (CCAF)</t>
  </si>
  <si>
    <t>40899999001005</t>
  </si>
  <si>
    <t>Otros Ingresos</t>
  </si>
  <si>
    <t>52101001028001</t>
  </si>
  <si>
    <t>(Ppto) Asignación por Desempeño en Condiciones Difíciles, Art. 50 Ley 19.070 (Educacion)</t>
  </si>
  <si>
    <t>52101001051001</t>
  </si>
  <si>
    <t>52102001001002</t>
  </si>
  <si>
    <t>Diferencia de Sueldo Base</t>
  </si>
  <si>
    <t>52102001027001</t>
  </si>
  <si>
    <t>52201001001001</t>
  </si>
  <si>
    <t>Alimentos y Bebidas para Personas</t>
  </si>
  <si>
    <t>52204007001001</t>
  </si>
  <si>
    <t>Materiales y Útiles de Aseo</t>
  </si>
  <si>
    <t>52206001001001</t>
  </si>
  <si>
    <t>52206003001001</t>
  </si>
  <si>
    <t>52207001001001</t>
  </si>
  <si>
    <t>Servicios de Publicidad y Difusion</t>
  </si>
  <si>
    <t>52208011001001</t>
  </si>
  <si>
    <t>Servicios de Produccion y Desarrollo de Eventos</t>
  </si>
  <si>
    <t>52210002001001</t>
  </si>
  <si>
    <t>52212004001005</t>
  </si>
  <si>
    <t>Otras Instituciones Intereses, Multas y Recargos</t>
  </si>
  <si>
    <t>52212999004007</t>
  </si>
  <si>
    <t>Sindicato Unico de Trabajadores de la Educacion de Coresam (SUTE)</t>
  </si>
  <si>
    <t>52303004001001</t>
  </si>
  <si>
    <t>Indemnizaciones Voluntarias</t>
  </si>
  <si>
    <t>11101001001001</t>
  </si>
  <si>
    <t>Caja Tesoreria</t>
  </si>
  <si>
    <t>11102001001026</t>
  </si>
  <si>
    <t>Banco Estado Farmacia Comunal 761025-4</t>
  </si>
  <si>
    <t>21412003002006</t>
  </si>
  <si>
    <t>Cooperativa  de Ahorro y Crédito Lautaro Rosas</t>
  </si>
  <si>
    <t>21412003002008</t>
  </si>
  <si>
    <t>Créditos Ley de Urgencia</t>
  </si>
  <si>
    <t>40503003002915</t>
  </si>
  <si>
    <t>Asignacion Desempeño Colectivo (ADECO) Art. 18 Ley 19933</t>
  </si>
  <si>
    <t>52103999999007</t>
  </si>
  <si>
    <t>Bono Aguinaldo Convenio Colectivo Sind.Educacion (Planta)</t>
  </si>
  <si>
    <t>52103999999107</t>
  </si>
  <si>
    <t>Bono Aguinaldo Convenio Colectivo Sind.Educacion (Contrata)</t>
  </si>
  <si>
    <t>52208999001002</t>
  </si>
  <si>
    <t>Actividades y Eventos Especiales Coresam</t>
  </si>
  <si>
    <t>11102001001015</t>
  </si>
  <si>
    <t>Banco Estado Menores 485376-8</t>
  </si>
  <si>
    <t>11102001002025</t>
  </si>
  <si>
    <t>Banco Estado Ch. elect 33971122230 Manuel Fernando Jeldres Correa</t>
  </si>
  <si>
    <t>11102001002039</t>
  </si>
  <si>
    <t>Banco Estado Ch. elect 33971122060 Natalio Andres Sedini Vergara</t>
  </si>
  <si>
    <t>11102001002046</t>
  </si>
  <si>
    <t>Banco Estado Ch. elect 33971129978 Lorena Angelica Manriquez Castruccio</t>
  </si>
  <si>
    <t>11102001002069</t>
  </si>
  <si>
    <t>Banco Estado Ch. Elect 33170888125 Juan Sanchez Junji</t>
  </si>
  <si>
    <t>52205003001001</t>
  </si>
  <si>
    <t>52211002001001</t>
  </si>
  <si>
    <t>Cursos Contratados con Terceros</t>
  </si>
  <si>
    <t>52602001001001</t>
  </si>
  <si>
    <t>Juicios Laborales</t>
  </si>
  <si>
    <t>14106001001001</t>
  </si>
  <si>
    <t>Muebles</t>
  </si>
  <si>
    <t>12101001002003</t>
  </si>
  <si>
    <t>Anticipos al Personal (Bonos y Aguinaldos)</t>
  </si>
  <si>
    <t>21412099001004</t>
  </si>
  <si>
    <t>Retenc. Volunt Descuento FALP</t>
  </si>
  <si>
    <t>52101005001001</t>
  </si>
  <si>
    <t>Aguinaldo de Fiestas Patrias</t>
  </si>
  <si>
    <t>52102004005001</t>
  </si>
  <si>
    <t>52102005001001</t>
  </si>
  <si>
    <t>52103999999008</t>
  </si>
  <si>
    <t>Aguinaldo Fiestas Patrias Sindicato (Planta)</t>
  </si>
  <si>
    <t>52206007001001</t>
  </si>
  <si>
    <t>40503004001001</t>
  </si>
  <si>
    <t>Jardin Infantil Ayin Antu</t>
  </si>
  <si>
    <t>40503004001098</t>
  </si>
  <si>
    <t>Carrera Docente (Junji)</t>
  </si>
  <si>
    <t>40503004001099</t>
  </si>
  <si>
    <t>Asignacion Ley 20.905 (Junji)</t>
  </si>
  <si>
    <t>40899999002001</t>
  </si>
  <si>
    <t>I.O.A.A. Del Personal</t>
  </si>
  <si>
    <t>40899999002002</t>
  </si>
  <si>
    <t>I.O.A.A. De Bienes y Servicios</t>
  </si>
  <si>
    <t>52205001001001</t>
  </si>
  <si>
    <t>52206004001001</t>
  </si>
  <si>
    <t>40503004001007</t>
  </si>
  <si>
    <t>Jardin Infantil Peumayen</t>
  </si>
  <si>
    <t>40503004001003</t>
  </si>
  <si>
    <t>Jardin Infantil Juan XXIII</t>
  </si>
  <si>
    <t>40503004001008</t>
  </si>
  <si>
    <t>Jardin Infantil Ayenhue</t>
  </si>
  <si>
    <t>40503004001005</t>
  </si>
  <si>
    <t>Sala Cuna Allipen</t>
  </si>
  <si>
    <t>40503004001006</t>
  </si>
  <si>
    <t>Sala Cuna Doña Letizia</t>
  </si>
  <si>
    <t>11102001002037</t>
  </si>
  <si>
    <t>Banco Estado Ch. elect 33971122027 Pedro Felipe Ramírez Chaparro</t>
  </si>
  <si>
    <t>11102001002064</t>
  </si>
  <si>
    <t>Bco estado Ch. elect. N° 33971133789 Pablo Vallejos Guajardo</t>
  </si>
  <si>
    <t>22101001007001</t>
  </si>
  <si>
    <t>Banco Estado Cheques por Pagar</t>
  </si>
  <si>
    <t>40503003002002</t>
  </si>
  <si>
    <t>40503003002928</t>
  </si>
  <si>
    <t xml:space="preserve">Bono Asist. Educación Ley 20883 Art 59 </t>
  </si>
  <si>
    <t>52206999001001</t>
  </si>
  <si>
    <t>Otros Mantenimientos y Reparaciones</t>
  </si>
  <si>
    <t>52212004001003</t>
  </si>
  <si>
    <t>Inspección del Trabajo Intereses, Multas y Recargos</t>
  </si>
  <si>
    <t>52212999004001</t>
  </si>
  <si>
    <t>Colegio de Profesores</t>
  </si>
  <si>
    <t>52102001001004</t>
  </si>
  <si>
    <t>Otros Haberes No Imponibles, No Afectos</t>
  </si>
  <si>
    <t>01-01-2022 -- 30-11-2022</t>
  </si>
  <si>
    <t>11404001001001</t>
  </si>
  <si>
    <t>Garantías Otorgadas</t>
  </si>
  <si>
    <t>14104001002002</t>
  </si>
  <si>
    <t>Instrumental Medico Menor</t>
  </si>
  <si>
    <t>14108001001001</t>
  </si>
  <si>
    <t>40503003002903</t>
  </si>
  <si>
    <t>Subvencion Reforzamiento Educativo</t>
  </si>
  <si>
    <t>52204003001001</t>
  </si>
  <si>
    <t>52204005001001</t>
  </si>
  <si>
    <t>Materiales y Útiles Quirúrgicos</t>
  </si>
  <si>
    <t>52210004001001</t>
  </si>
  <si>
    <t>Gastos Bancarios (Intereses, Comisiones e Impuestos)</t>
  </si>
  <si>
    <t>52906001001001</t>
  </si>
  <si>
    <t>Adquisición de Equipos Computacionales y Periféricos</t>
  </si>
  <si>
    <t>01-01-2022 -- 31-12-2022</t>
  </si>
  <si>
    <t>11102001001014</t>
  </si>
  <si>
    <t>Banco Estado O.P.D. 485377-6</t>
  </si>
  <si>
    <t>11102001001017</t>
  </si>
  <si>
    <t>Banco Estado Programas Menores 487792-6</t>
  </si>
  <si>
    <t>11102001001019</t>
  </si>
  <si>
    <t>Banco Estado Subvención Junji 485381-4</t>
  </si>
  <si>
    <t>11102001002028</t>
  </si>
  <si>
    <t>Banco Estado Ch. elect 33971121934 Gloria Carmen Pereira Neira</t>
  </si>
  <si>
    <t>11102001002029</t>
  </si>
  <si>
    <t>Banco Estado Ch. elect 33971122221 Daniel Humberto Hernández González</t>
  </si>
  <si>
    <t>11102001002035</t>
  </si>
  <si>
    <t>Banco Estado Ch. elect 33971122167 María Soledad Cruz Ramírez</t>
  </si>
  <si>
    <t>11102001002044</t>
  </si>
  <si>
    <t>Banco Estado Ch. elect 33971122272 Alejandra Gabriela Clemente Pino</t>
  </si>
  <si>
    <t>11102001002063</t>
  </si>
  <si>
    <t>Bco estado ch. Elect N° 33971133797 Enrique Rolland Perez</t>
  </si>
  <si>
    <t>11102001002065</t>
  </si>
  <si>
    <t>Bco Estado ch. elect N° 33971133762 Doris Azocar Fisher</t>
  </si>
  <si>
    <t>11102001002067</t>
  </si>
  <si>
    <t>Bco Estado Ch. Elect N° 33971133754  Maria Poblete Gonzalez</t>
  </si>
  <si>
    <t>11102001002068</t>
  </si>
  <si>
    <t>Bco Estado Ch. Elect. N° 33971133771 Erika Parada Ibañez</t>
  </si>
  <si>
    <t>11601001001001</t>
  </si>
  <si>
    <t>Cheques Protestados Remuneraciones Banco Estado</t>
  </si>
  <si>
    <t>11601001001002</t>
  </si>
  <si>
    <t>Cheques protestados Banco Estado</t>
  </si>
  <si>
    <t>40503003002919</t>
  </si>
  <si>
    <t>Aporte Complementario (Adecuacion Docente)</t>
  </si>
  <si>
    <t>40503003002920</t>
  </si>
  <si>
    <t>Aporte Fiscal Extraordinario (Adecuacion Docente)</t>
  </si>
  <si>
    <t>40503099001008</t>
  </si>
  <si>
    <t>Bono Art.44 Ley 21405</t>
  </si>
  <si>
    <t>40899999001008</t>
  </si>
  <si>
    <t>Otros Ingresos por identificar</t>
  </si>
  <si>
    <t>52101005001002</t>
  </si>
  <si>
    <t>52102005001002</t>
  </si>
  <si>
    <t>52103999999009</t>
  </si>
  <si>
    <t>Aguinaldo Navidad Sindicato (Planta)</t>
  </si>
  <si>
    <t>52201001001002</t>
  </si>
  <si>
    <t>Insumos Casino</t>
  </si>
  <si>
    <t>52904001001001</t>
  </si>
  <si>
    <t>Adquisición de Mobiliario y Otros</t>
  </si>
  <si>
    <t>40503004001100</t>
  </si>
  <si>
    <t>Apoyo a Establecimientos para el reencuentro educativo</t>
  </si>
  <si>
    <t>52204008001001</t>
  </si>
  <si>
    <t>40503005001009</t>
  </si>
  <si>
    <t>P.D.C. Aukan</t>
  </si>
  <si>
    <t>52204004001001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</si>
</sst>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 * #,##0_ ;_ * \-#,##0_ ;_ * &quot;-&quot;_ ;_ @_ "/>
    <numFmt numFmtId="164" formatCode="[$-10C0A]#,##0"/>
    <numFmt numFmtId="165" formatCode="[$-10C0A]#,##0;\(#,##0\)"/>
    <numFmt numFmtId="166" formatCode="_-* #,##0.00_-;\-* #,##0.00_-;_-* &quot;-&quot;??_-;_-@_-"/>
  </numFmts>
  <fonts count="34" x14ac:knownFonts="1">
    <font>
      <sz val="10"/>
      <name val="Arial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name val="Comic Sans MS"/>
      <family val="4"/>
    </font>
    <font>
      <b/>
      <sz val="11"/>
      <color theme="1"/>
      <name val="Comic Sans MS"/>
      <family val="4"/>
    </font>
    <font>
      <b/>
      <sz val="10"/>
      <name val="Comic Sans MS"/>
      <family val="4"/>
    </font>
    <font>
      <b/>
      <sz val="9"/>
      <name val="Comic Sans MS"/>
      <family val="4"/>
    </font>
    <font>
      <b/>
      <sz val="9"/>
      <color rgb="FF00B050"/>
      <name val="Comic Sans MS"/>
      <family val="4"/>
    </font>
    <font>
      <sz val="10"/>
      <name val="Comic Sans MS"/>
      <family val="4"/>
    </font>
    <font>
      <b/>
      <sz val="9"/>
      <color theme="1"/>
      <name val="Comic Sans MS"/>
      <family val="4"/>
    </font>
    <font>
      <sz val="9"/>
      <name val="Comic Sans MS"/>
      <family val="4"/>
    </font>
    <font>
      <b/>
      <sz val="9"/>
      <color indexed="10"/>
      <name val="Comic Sans MS"/>
      <family val="4"/>
    </font>
    <font>
      <sz val="9"/>
      <color rgb="FF0070C0"/>
      <name val="Comic Sans MS"/>
      <family val="4"/>
    </font>
    <font>
      <sz val="9"/>
      <color theme="1"/>
      <name val="Comic Sans MS"/>
      <family val="4"/>
    </font>
    <font>
      <sz val="10"/>
      <color theme="1"/>
      <name val="Comic Sans MS"/>
      <family val="4"/>
    </font>
    <font>
      <b/>
      <sz val="10"/>
      <color rgb="FFFF0000"/>
      <name val="Comic Sans MS"/>
      <family val="4"/>
    </font>
    <font>
      <b/>
      <sz val="10"/>
      <name val="Calibri"/>
      <family val="2"/>
      <scheme val="minor"/>
    </font>
    <font>
      <b/>
      <sz val="10"/>
      <color rgb="FF00B050"/>
      <name val="Comic Sans MS"/>
      <family val="4"/>
    </font>
    <font>
      <sz val="10"/>
      <name val="Calibri"/>
      <family val="2"/>
      <scheme val="minor"/>
    </font>
    <font>
      <sz val="10"/>
      <color theme="4"/>
      <name val="Comic Sans MS"/>
      <family val="4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7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7" fillId="0" borderId="0"/>
    <xf numFmtId="166" fontId="25" fillId="0" borderId="0" applyFont="0" applyFill="0" applyBorder="0" applyAlignment="0" applyProtection="0"/>
    <xf numFmtId="41" fontId="25" fillId="0" borderId="0" applyFont="0" applyFill="0" applyBorder="0" applyAlignment="0" applyProtection="0"/>
  </cellStyleXfs>
  <cellXfs count="233">
    <xf numFmtId="0" fontId="0" fillId="0" borderId="0" xfId="0"/>
    <xf numFmtId="0" fontId="0" fillId="0" borderId="1" xfId="0" applyBorder="1" applyAlignment="1" applyProtection="1">
      <alignment vertical="top" wrapText="1"/>
      <protection locked="0"/>
    </xf>
    <xf numFmtId="0" fontId="0" fillId="0" borderId="0" xfId="0"/>
    <xf numFmtId="0" fontId="8" fillId="2" borderId="8" xfId="1" applyFont="1" applyFill="1" applyBorder="1" applyAlignment="1" applyProtection="1">
      <alignment horizontal="center" vertical="top" wrapText="1"/>
    </xf>
    <xf numFmtId="0" fontId="9" fillId="0" borderId="0" xfId="1" applyFont="1" applyFill="1" applyAlignment="1" applyProtection="1">
      <alignment horizontal="center" vertical="top" wrapText="1"/>
      <protection locked="0"/>
    </xf>
    <xf numFmtId="0" fontId="10" fillId="0" borderId="0" xfId="1" applyFont="1" applyAlignment="1" applyProtection="1">
      <alignment horizontal="center" vertical="top" wrapText="1"/>
      <protection locked="0"/>
    </xf>
    <xf numFmtId="0" fontId="11" fillId="3" borderId="8" xfId="1" applyFont="1" applyFill="1" applyBorder="1" applyProtection="1"/>
    <xf numFmtId="0" fontId="11" fillId="3" borderId="8" xfId="1" applyFont="1" applyFill="1" applyBorder="1" applyAlignment="1" applyProtection="1">
      <alignment wrapText="1"/>
    </xf>
    <xf numFmtId="3" fontId="11" fillId="3" borderId="8" xfId="1" applyNumberFormat="1" applyFont="1" applyFill="1" applyBorder="1" applyProtection="1"/>
    <xf numFmtId="0" fontId="12" fillId="0" borderId="8" xfId="1" applyFont="1" applyFill="1" applyBorder="1" applyProtection="1"/>
    <xf numFmtId="0" fontId="13" fillId="0" borderId="0" xfId="1" applyFont="1" applyProtection="1"/>
    <xf numFmtId="0" fontId="13" fillId="0" borderId="0" xfId="1" applyFont="1" applyProtection="1">
      <protection locked="0"/>
    </xf>
    <xf numFmtId="0" fontId="11" fillId="4" borderId="8" xfId="1" applyFont="1" applyFill="1" applyBorder="1" applyProtection="1"/>
    <xf numFmtId="0" fontId="11" fillId="4" borderId="8" xfId="1" applyFont="1" applyFill="1" applyBorder="1" applyAlignment="1" applyProtection="1">
      <alignment wrapText="1"/>
    </xf>
    <xf numFmtId="3" fontId="11" fillId="4" borderId="8" xfId="1" applyNumberFormat="1" applyFont="1" applyFill="1" applyBorder="1" applyProtection="1"/>
    <xf numFmtId="0" fontId="14" fillId="0" borderId="0" xfId="1" applyFont="1" applyFill="1" applyProtection="1"/>
    <xf numFmtId="0" fontId="11" fillId="5" borderId="8" xfId="1" applyFont="1" applyFill="1" applyBorder="1" applyProtection="1"/>
    <xf numFmtId="0" fontId="11" fillId="5" borderId="8" xfId="1" applyFont="1" applyFill="1" applyBorder="1" applyAlignment="1" applyProtection="1">
      <alignment wrapText="1"/>
    </xf>
    <xf numFmtId="3" fontId="15" fillId="5" borderId="8" xfId="1" applyNumberFormat="1" applyFont="1" applyFill="1" applyBorder="1" applyProtection="1"/>
    <xf numFmtId="0" fontId="15" fillId="0" borderId="8" xfId="1" applyFont="1" applyFill="1" applyBorder="1" applyProtection="1"/>
    <xf numFmtId="0" fontId="15" fillId="0" borderId="8" xfId="1" applyFont="1" applyFill="1" applyBorder="1" applyAlignment="1" applyProtection="1">
      <alignment wrapText="1"/>
    </xf>
    <xf numFmtId="3" fontId="15" fillId="0" borderId="8" xfId="1" applyNumberFormat="1" applyFont="1" applyBorder="1" applyProtection="1">
      <protection locked="0"/>
    </xf>
    <xf numFmtId="0" fontId="14" fillId="0" borderId="0" xfId="1" applyFont="1" applyFill="1" applyProtection="1">
      <protection locked="0"/>
    </xf>
    <xf numFmtId="3" fontId="15" fillId="0" borderId="8" xfId="1" applyNumberFormat="1" applyFont="1" applyFill="1" applyBorder="1" applyProtection="1">
      <protection locked="0"/>
    </xf>
    <xf numFmtId="3" fontId="11" fillId="0" borderId="8" xfId="1" applyNumberFormat="1" applyFont="1" applyFill="1" applyBorder="1" applyProtection="1">
      <protection locked="0"/>
    </xf>
    <xf numFmtId="0" fontId="11" fillId="6" borderId="8" xfId="1" applyFont="1" applyFill="1" applyBorder="1" applyAlignment="1" applyProtection="1">
      <alignment wrapText="1"/>
    </xf>
    <xf numFmtId="0" fontId="13" fillId="0" borderId="0" xfId="1" applyFont="1" applyFill="1" applyProtection="1"/>
    <xf numFmtId="0" fontId="13" fillId="0" borderId="0" xfId="1" applyFont="1" applyFill="1" applyProtection="1">
      <protection locked="0"/>
    </xf>
    <xf numFmtId="0" fontId="11" fillId="0" borderId="0" xfId="1" applyFont="1" applyFill="1" applyProtection="1">
      <protection locked="0"/>
    </xf>
    <xf numFmtId="0" fontId="15" fillId="0" borderId="0" xfId="1" applyFont="1" applyFill="1" applyProtection="1">
      <protection locked="0"/>
    </xf>
    <xf numFmtId="3" fontId="11" fillId="5" borderId="8" xfId="1" applyNumberFormat="1" applyFont="1" applyFill="1" applyBorder="1" applyProtection="1"/>
    <xf numFmtId="0" fontId="11" fillId="6" borderId="8" xfId="1" applyFont="1" applyFill="1" applyBorder="1" applyProtection="1"/>
    <xf numFmtId="3" fontId="11" fillId="6" borderId="8" xfId="1" applyNumberFormat="1" applyFont="1" applyFill="1" applyBorder="1" applyProtection="1"/>
    <xf numFmtId="0" fontId="16" fillId="0" borderId="0" xfId="1" applyFont="1" applyFill="1" applyBorder="1" applyProtection="1"/>
    <xf numFmtId="0" fontId="11" fillId="0" borderId="9" xfId="1" applyFont="1" applyFill="1" applyBorder="1" applyProtection="1">
      <protection locked="0"/>
    </xf>
    <xf numFmtId="3" fontId="15" fillId="7" borderId="8" xfId="1" applyNumberFormat="1" applyFont="1" applyFill="1" applyBorder="1" applyProtection="1"/>
    <xf numFmtId="0" fontId="15" fillId="8" borderId="8" xfId="1" applyFont="1" applyFill="1" applyBorder="1" applyProtection="1"/>
    <xf numFmtId="0" fontId="15" fillId="8" borderId="8" xfId="1" applyFont="1" applyFill="1" applyBorder="1" applyAlignment="1" applyProtection="1">
      <alignment wrapText="1"/>
    </xf>
    <xf numFmtId="3" fontId="17" fillId="8" borderId="8" xfId="1" applyNumberFormat="1" applyFont="1" applyFill="1" applyBorder="1" applyProtection="1">
      <protection locked="0"/>
    </xf>
    <xf numFmtId="0" fontId="14" fillId="0" borderId="0" xfId="1" applyFont="1" applyProtection="1">
      <protection locked="0"/>
    </xf>
    <xf numFmtId="0" fontId="15" fillId="0" borderId="8" xfId="1" applyFont="1" applyBorder="1" applyProtection="1">
      <protection locked="0"/>
    </xf>
    <xf numFmtId="0" fontId="11" fillId="9" borderId="8" xfId="1" applyFont="1" applyFill="1" applyBorder="1" applyProtection="1"/>
    <xf numFmtId="0" fontId="12" fillId="0" borderId="8" xfId="1" applyFont="1" applyFill="1" applyBorder="1" applyProtection="1">
      <protection locked="0"/>
    </xf>
    <xf numFmtId="0" fontId="15" fillId="0" borderId="8" xfId="1" applyFont="1" applyFill="1" applyBorder="1" applyProtection="1">
      <protection locked="0"/>
    </xf>
    <xf numFmtId="0" fontId="11" fillId="0" borderId="8" xfId="1" applyFont="1" applyFill="1" applyBorder="1" applyProtection="1"/>
    <xf numFmtId="0" fontId="11" fillId="0" borderId="8" xfId="1" applyFont="1" applyFill="1" applyBorder="1" applyAlignment="1" applyProtection="1">
      <alignment wrapText="1"/>
    </xf>
    <xf numFmtId="0" fontId="18" fillId="0" borderId="0" xfId="1" applyFont="1" applyFill="1" applyProtection="1"/>
    <xf numFmtId="3" fontId="17" fillId="0" borderId="8" xfId="1" applyNumberFormat="1" applyFont="1" applyBorder="1" applyProtection="1">
      <protection locked="0"/>
    </xf>
    <xf numFmtId="0" fontId="18" fillId="0" borderId="0" xfId="1" applyFont="1" applyFill="1" applyProtection="1">
      <protection locked="0"/>
    </xf>
    <xf numFmtId="3" fontId="13" fillId="0" borderId="0" xfId="1" applyNumberFormat="1" applyFont="1" applyProtection="1"/>
    <xf numFmtId="0" fontId="19" fillId="0" borderId="0" xfId="1" applyFont="1" applyFill="1" applyProtection="1"/>
    <xf numFmtId="0" fontId="10" fillId="0" borderId="0" xfId="1" applyFont="1" applyAlignment="1" applyProtection="1">
      <alignment horizontal="right"/>
    </xf>
    <xf numFmtId="3" fontId="10" fillId="8" borderId="8" xfId="1" applyNumberFormat="1" applyFont="1" applyFill="1" applyBorder="1" applyProtection="1"/>
    <xf numFmtId="0" fontId="19" fillId="0" borderId="0" xfId="1" applyFont="1" applyFill="1" applyProtection="1">
      <protection locked="0"/>
    </xf>
    <xf numFmtId="0" fontId="0" fillId="0" borderId="0" xfId="0" applyBorder="1" applyAlignment="1" applyProtection="1">
      <alignment vertical="top" readingOrder="1"/>
      <protection locked="0"/>
    </xf>
    <xf numFmtId="164" fontId="6" fillId="0" borderId="8" xfId="0" applyNumberFormat="1" applyFont="1" applyBorder="1" applyAlignment="1" applyProtection="1">
      <alignment vertical="center" readingOrder="1"/>
      <protection locked="0"/>
    </xf>
    <xf numFmtId="0" fontId="7" fillId="0" borderId="0" xfId="1" applyProtection="1">
      <protection locked="0"/>
    </xf>
    <xf numFmtId="0" fontId="9" fillId="0" borderId="0" xfId="1" applyFont="1" applyProtection="1">
      <protection locked="0"/>
    </xf>
    <xf numFmtId="0" fontId="20" fillId="0" borderId="0" xfId="1" applyFont="1" applyBorder="1" applyProtection="1">
      <protection locked="0"/>
    </xf>
    <xf numFmtId="0" fontId="20" fillId="0" borderId="0" xfId="1" applyFont="1" applyProtection="1">
      <protection locked="0"/>
    </xf>
    <xf numFmtId="0" fontId="10" fillId="2" borderId="8" xfId="1" applyFont="1" applyFill="1" applyBorder="1" applyAlignment="1" applyProtection="1">
      <alignment horizontal="center" vertical="top"/>
    </xf>
    <xf numFmtId="0" fontId="10" fillId="2" borderId="10" xfId="1" applyFont="1" applyFill="1" applyBorder="1" applyAlignment="1" applyProtection="1">
      <alignment horizontal="center" vertical="top" wrapText="1"/>
    </xf>
    <xf numFmtId="0" fontId="10" fillId="10" borderId="10" xfId="1" applyFont="1" applyFill="1" applyBorder="1" applyAlignment="1" applyProtection="1">
      <alignment horizontal="center" vertical="top" wrapText="1"/>
    </xf>
    <xf numFmtId="0" fontId="20" fillId="0" borderId="0" xfId="1" applyFont="1" applyBorder="1" applyAlignment="1" applyProtection="1">
      <alignment horizontal="center" vertical="top" wrapText="1"/>
      <protection locked="0"/>
    </xf>
    <xf numFmtId="0" fontId="20" fillId="0" borderId="0" xfId="1" applyFont="1" applyAlignment="1" applyProtection="1">
      <alignment horizontal="center" vertical="top" wrapText="1"/>
      <protection locked="0"/>
    </xf>
    <xf numFmtId="0" fontId="21" fillId="0" borderId="0" xfId="1" applyFont="1" applyProtection="1">
      <protection locked="0"/>
    </xf>
    <xf numFmtId="0" fontId="10" fillId="3" borderId="8" xfId="1" applyFont="1" applyFill="1" applyBorder="1" applyProtection="1"/>
    <xf numFmtId="0" fontId="10" fillId="3" borderId="8" xfId="1" applyFont="1" applyFill="1" applyBorder="1" applyAlignment="1" applyProtection="1">
      <alignment wrapText="1"/>
    </xf>
    <xf numFmtId="3" fontId="10" fillId="3" borderId="8" xfId="1" applyNumberFormat="1" applyFont="1" applyFill="1" applyBorder="1" applyProtection="1"/>
    <xf numFmtId="0" fontId="22" fillId="0" borderId="0" xfId="1" applyFont="1" applyFill="1" applyBorder="1" applyProtection="1">
      <protection locked="0"/>
    </xf>
    <xf numFmtId="0" fontId="22" fillId="0" borderId="0" xfId="1" applyFont="1" applyFill="1" applyProtection="1">
      <protection locked="0"/>
    </xf>
    <xf numFmtId="0" fontId="23" fillId="0" borderId="0" xfId="1" applyFont="1" applyProtection="1">
      <protection locked="0"/>
    </xf>
    <xf numFmtId="0" fontId="10" fillId="4" borderId="8" xfId="1" applyFont="1" applyFill="1" applyBorder="1" applyProtection="1"/>
    <xf numFmtId="0" fontId="10" fillId="4" borderId="8" xfId="1" applyFont="1" applyFill="1" applyBorder="1" applyAlignment="1" applyProtection="1">
      <alignment wrapText="1"/>
    </xf>
    <xf numFmtId="3" fontId="10" fillId="4" borderId="8" xfId="1" applyNumberFormat="1" applyFont="1" applyFill="1" applyBorder="1" applyProtection="1"/>
    <xf numFmtId="0" fontId="10" fillId="5" borderId="8" xfId="1" applyFont="1" applyFill="1" applyBorder="1" applyProtection="1"/>
    <xf numFmtId="0" fontId="10" fillId="5" borderId="8" xfId="1" applyFont="1" applyFill="1" applyBorder="1" applyAlignment="1" applyProtection="1">
      <alignment wrapText="1"/>
    </xf>
    <xf numFmtId="3" fontId="10" fillId="5" borderId="8" xfId="1" applyNumberFormat="1" applyFont="1" applyFill="1" applyBorder="1" applyProtection="1"/>
    <xf numFmtId="0" fontId="13" fillId="11" borderId="8" xfId="1" applyFont="1" applyFill="1" applyBorder="1" applyProtection="1"/>
    <xf numFmtId="0" fontId="13" fillId="11" borderId="8" xfId="1" applyFont="1" applyFill="1" applyBorder="1" applyAlignment="1" applyProtection="1">
      <alignment wrapText="1"/>
    </xf>
    <xf numFmtId="3" fontId="13" fillId="0" borderId="8" xfId="1" applyNumberFormat="1" applyFont="1" applyFill="1" applyBorder="1" applyProtection="1">
      <protection locked="0"/>
    </xf>
    <xf numFmtId="3" fontId="13" fillId="11" borderId="8" xfId="1" applyNumberFormat="1" applyFont="1" applyFill="1" applyBorder="1" applyProtection="1"/>
    <xf numFmtId="0" fontId="13" fillId="0" borderId="8" xfId="1" applyFont="1" applyBorder="1" applyProtection="1"/>
    <xf numFmtId="0" fontId="13" fillId="0" borderId="8" xfId="1" applyFont="1" applyBorder="1" applyAlignment="1" applyProtection="1">
      <alignment wrapText="1"/>
    </xf>
    <xf numFmtId="3" fontId="13" fillId="0" borderId="8" xfId="1" applyNumberFormat="1" applyFont="1" applyBorder="1" applyProtection="1">
      <protection locked="0"/>
    </xf>
    <xf numFmtId="0" fontId="13" fillId="0" borderId="8" xfId="1" applyFont="1" applyFill="1" applyBorder="1" applyProtection="1"/>
    <xf numFmtId="0" fontId="13" fillId="0" borderId="8" xfId="1" applyFont="1" applyFill="1" applyBorder="1" applyAlignment="1" applyProtection="1">
      <alignment wrapText="1"/>
    </xf>
    <xf numFmtId="0" fontId="23" fillId="0" borderId="0" xfId="1" applyFont="1" applyFill="1" applyProtection="1">
      <protection locked="0"/>
    </xf>
    <xf numFmtId="0" fontId="19" fillId="11" borderId="8" xfId="1" applyFont="1" applyFill="1" applyBorder="1" applyProtection="1"/>
    <xf numFmtId="0" fontId="19" fillId="11" borderId="8" xfId="1" applyFont="1" applyFill="1" applyBorder="1" applyAlignment="1" applyProtection="1">
      <alignment wrapText="1"/>
    </xf>
    <xf numFmtId="0" fontId="19" fillId="0" borderId="8" xfId="1" applyFont="1" applyBorder="1" applyProtection="1"/>
    <xf numFmtId="0" fontId="19" fillId="8" borderId="8" xfId="1" applyFont="1" applyFill="1" applyBorder="1" applyProtection="1"/>
    <xf numFmtId="3" fontId="10" fillId="0" borderId="8" xfId="1" applyNumberFormat="1" applyFont="1" applyFill="1" applyBorder="1" applyProtection="1">
      <protection locked="0"/>
    </xf>
    <xf numFmtId="3" fontId="24" fillId="0" borderId="8" xfId="1" applyNumberFormat="1" applyFont="1" applyFill="1" applyBorder="1" applyProtection="1">
      <protection locked="0"/>
    </xf>
    <xf numFmtId="0" fontId="13" fillId="11" borderId="8" xfId="1" applyFont="1" applyFill="1" applyBorder="1" applyAlignment="1" applyProtection="1">
      <alignment horizontal="left" wrapText="1"/>
    </xf>
    <xf numFmtId="0" fontId="10" fillId="6" borderId="8" xfId="1" applyFont="1" applyFill="1" applyBorder="1" applyProtection="1"/>
    <xf numFmtId="0" fontId="10" fillId="6" borderId="8" xfId="1" applyFont="1" applyFill="1" applyBorder="1" applyAlignment="1" applyProtection="1">
      <alignment wrapText="1"/>
    </xf>
    <xf numFmtId="3" fontId="10" fillId="0" borderId="8" xfId="1" applyNumberFormat="1" applyFont="1" applyFill="1" applyBorder="1" applyProtection="1"/>
    <xf numFmtId="0" fontId="9" fillId="0" borderId="8" xfId="1" applyFont="1" applyBorder="1" applyProtection="1"/>
    <xf numFmtId="3" fontId="7" fillId="0" borderId="8" xfId="1" applyNumberFormat="1" applyBorder="1" applyProtection="1"/>
    <xf numFmtId="3" fontId="13" fillId="0" borderId="0" xfId="1" applyNumberFormat="1" applyFont="1" applyProtection="1">
      <protection locked="0"/>
    </xf>
    <xf numFmtId="3" fontId="7" fillId="0" borderId="0" xfId="1" applyNumberFormat="1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3" fontId="20" fillId="0" borderId="0" xfId="1" applyNumberFormat="1" applyFont="1" applyProtection="1">
      <protection locked="0"/>
    </xf>
    <xf numFmtId="0" fontId="0" fillId="0" borderId="0" xfId="0"/>
    <xf numFmtId="0" fontId="5" fillId="0" borderId="3" xfId="0" applyFont="1" applyBorder="1" applyAlignment="1" applyProtection="1">
      <alignment horizontal="center" vertical="center" wrapText="1" readingOrder="1"/>
      <protection locked="0"/>
    </xf>
    <xf numFmtId="0" fontId="0" fillId="0" borderId="0" xfId="0"/>
    <xf numFmtId="0" fontId="27" fillId="0" borderId="0" xfId="0" applyFont="1" applyFill="1"/>
    <xf numFmtId="165" fontId="29" fillId="0" borderId="0" xfId="0" applyNumberFormat="1" applyFont="1" applyFill="1" applyAlignment="1" applyProtection="1">
      <alignment horizontal="right" vertical="center" wrapText="1" readingOrder="1"/>
      <protection locked="0"/>
    </xf>
    <xf numFmtId="165" fontId="28" fillId="0" borderId="0" xfId="0" applyNumberFormat="1" applyFont="1" applyFill="1" applyAlignment="1" applyProtection="1">
      <alignment horizontal="left" vertical="center" readingOrder="1"/>
      <protection locked="0"/>
    </xf>
    <xf numFmtId="0" fontId="31" fillId="0" borderId="0" xfId="0" applyFont="1" applyFill="1" applyAlignment="1" applyProtection="1">
      <alignment horizontal="left" vertical="center" wrapText="1" readingOrder="1"/>
      <protection locked="0"/>
    </xf>
    <xf numFmtId="41" fontId="27" fillId="0" borderId="0" xfId="3" applyFont="1" applyFill="1"/>
    <xf numFmtId="0" fontId="32" fillId="0" borderId="0" xfId="0" applyFont="1" applyFill="1" applyAlignment="1" applyProtection="1">
      <alignment horizontal="left" vertical="center" wrapText="1" readingOrder="1"/>
      <protection locked="0"/>
    </xf>
    <xf numFmtId="0" fontId="32" fillId="0" borderId="0" xfId="0" applyFont="1" applyFill="1" applyAlignment="1" applyProtection="1">
      <alignment vertical="center" wrapText="1" readingOrder="1"/>
      <protection locked="0"/>
    </xf>
    <xf numFmtId="0" fontId="28" fillId="0" borderId="0" xfId="0" applyFont="1" applyFill="1" applyAlignment="1" applyProtection="1">
      <alignment horizontal="center" vertical="center" wrapText="1" readingOrder="1"/>
      <protection locked="0"/>
    </xf>
    <xf numFmtId="166" fontId="27" fillId="0" borderId="0" xfId="2" applyFont="1" applyFill="1"/>
    <xf numFmtId="165" fontId="30" fillId="0" borderId="3" xfId="0" applyNumberFormat="1" applyFont="1" applyFill="1" applyBorder="1" applyAlignment="1" applyProtection="1">
      <alignment horizontal="right" vertical="center" wrapText="1" readingOrder="1"/>
      <protection locked="0"/>
    </xf>
    <xf numFmtId="0" fontId="26" fillId="0" borderId="0" xfId="0" applyFont="1" applyFill="1"/>
    <xf numFmtId="165" fontId="30" fillId="0" borderId="8" xfId="0" applyNumberFormat="1" applyFont="1" applyFill="1" applyBorder="1" applyAlignment="1" applyProtection="1">
      <alignment horizontal="right" vertical="center" wrapText="1" readingOrder="1"/>
      <protection locked="0"/>
    </xf>
    <xf numFmtId="165" fontId="30" fillId="0" borderId="6" xfId="0" applyNumberFormat="1" applyFont="1" applyFill="1" applyBorder="1" applyAlignment="1" applyProtection="1">
      <alignment horizontal="right" vertical="center" wrapText="1" readingOrder="1"/>
      <protection locked="0"/>
    </xf>
    <xf numFmtId="0" fontId="28" fillId="0" borderId="11" xfId="0" applyFont="1" applyFill="1" applyBorder="1" applyAlignment="1" applyProtection="1">
      <alignment horizontal="left" vertical="center" readingOrder="1"/>
      <protection locked="0"/>
    </xf>
    <xf numFmtId="0" fontId="29" fillId="0" borderId="6" xfId="0" applyFont="1" applyFill="1" applyBorder="1" applyAlignment="1" applyProtection="1">
      <alignment horizontal="right" vertical="center" wrapText="1" readingOrder="1"/>
      <protection locked="0"/>
    </xf>
    <xf numFmtId="0" fontId="29" fillId="0" borderId="6" xfId="0" applyFont="1" applyFill="1" applyBorder="1" applyAlignment="1" applyProtection="1">
      <alignment horizontal="left" vertical="center" wrapText="1" readingOrder="1"/>
      <protection locked="0"/>
    </xf>
    <xf numFmtId="165" fontId="29" fillId="0" borderId="6" xfId="0" applyNumberFormat="1" applyFont="1" applyFill="1" applyBorder="1" applyAlignment="1" applyProtection="1">
      <alignment vertical="center" wrapText="1" readingOrder="1"/>
      <protection locked="0"/>
    </xf>
    <xf numFmtId="165" fontId="29" fillId="0" borderId="9" xfId="0" applyNumberFormat="1" applyFont="1" applyFill="1" applyBorder="1" applyAlignment="1" applyProtection="1">
      <alignment vertical="center" wrapText="1" readingOrder="1"/>
      <protection locked="0"/>
    </xf>
    <xf numFmtId="3" fontId="29" fillId="0" borderId="12" xfId="0" applyNumberFormat="1" applyFont="1" applyFill="1" applyBorder="1" applyAlignment="1" applyProtection="1">
      <alignment horizontal="right" vertical="center" wrapText="1" readingOrder="1"/>
      <protection locked="0"/>
    </xf>
    <xf numFmtId="0" fontId="29" fillId="0" borderId="8" xfId="0" applyFont="1" applyFill="1" applyBorder="1" applyAlignment="1" applyProtection="1">
      <alignment horizontal="center" vertical="center" wrapText="1" readingOrder="1"/>
      <protection locked="0"/>
    </xf>
    <xf numFmtId="0" fontId="29" fillId="0" borderId="8" xfId="0" applyFont="1" applyFill="1" applyBorder="1" applyAlignment="1" applyProtection="1">
      <alignment horizontal="left" vertical="center" readingOrder="1"/>
      <protection locked="0"/>
    </xf>
    <xf numFmtId="0" fontId="29" fillId="0" borderId="8" xfId="0" applyFont="1" applyFill="1" applyBorder="1" applyAlignment="1" applyProtection="1">
      <alignment horizontal="left" vertical="center" wrapText="1" readingOrder="1"/>
      <protection locked="0"/>
    </xf>
    <xf numFmtId="3" fontId="29" fillId="0" borderId="8" xfId="0" applyNumberFormat="1" applyFont="1" applyFill="1" applyBorder="1" applyAlignment="1" applyProtection="1">
      <alignment vertical="center" wrapText="1" readingOrder="1"/>
      <protection locked="0"/>
    </xf>
    <xf numFmtId="166" fontId="29" fillId="0" borderId="8" xfId="2" applyFont="1" applyFill="1" applyBorder="1" applyAlignment="1" applyProtection="1">
      <alignment horizontal="right" vertical="center" wrapText="1" readingOrder="1"/>
      <protection locked="0"/>
    </xf>
    <xf numFmtId="165" fontId="29" fillId="0" borderId="8" xfId="0" applyNumberFormat="1" applyFont="1" applyFill="1" applyBorder="1" applyAlignment="1" applyProtection="1">
      <alignment horizontal="right" vertical="center" wrapText="1" readingOrder="1"/>
      <protection locked="0"/>
    </xf>
    <xf numFmtId="165" fontId="33" fillId="0" borderId="8" xfId="0" applyNumberFormat="1" applyFont="1" applyFill="1" applyBorder="1" applyAlignment="1" applyProtection="1">
      <alignment horizontal="right" vertical="center" wrapText="1" readingOrder="1"/>
      <protection locked="0"/>
    </xf>
    <xf numFmtId="3" fontId="27" fillId="0" borderId="8" xfId="0" applyNumberFormat="1" applyFont="1" applyFill="1" applyBorder="1"/>
    <xf numFmtId="41" fontId="27" fillId="0" borderId="8" xfId="3" applyFont="1" applyFill="1" applyBorder="1"/>
    <xf numFmtId="164" fontId="6" fillId="0" borderId="8" xfId="0" applyNumberFormat="1" applyFont="1" applyFill="1" applyBorder="1" applyAlignment="1" applyProtection="1">
      <alignment vertical="center" readingOrder="1"/>
      <protection locked="0"/>
    </xf>
    <xf numFmtId="0" fontId="0" fillId="0" borderId="0" xfId="0"/>
    <xf numFmtId="164" fontId="5" fillId="0" borderId="0" xfId="0" applyNumberFormat="1" applyFont="1" applyAlignment="1" applyProtection="1">
      <alignment horizontal="right" vertical="center" wrapText="1" readingOrder="1"/>
      <protection locked="0"/>
    </xf>
    <xf numFmtId="0" fontId="0" fillId="0" borderId="0" xfId="0"/>
    <xf numFmtId="164" fontId="6" fillId="6" borderId="8" xfId="0" applyNumberFormat="1" applyFont="1" applyFill="1" applyBorder="1" applyAlignment="1" applyProtection="1">
      <alignment vertical="center" readingOrder="1"/>
      <protection locked="0"/>
    </xf>
    <xf numFmtId="164" fontId="6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164" fontId="5" fillId="0" borderId="0" xfId="0" applyNumberFormat="1" applyFont="1" applyAlignment="1" applyProtection="1">
      <alignment horizontal="right" vertical="center" wrapText="1" readingOrder="1"/>
      <protection locked="0"/>
    </xf>
    <xf numFmtId="0" fontId="0" fillId="0" borderId="0" xfId="0"/>
    <xf numFmtId="0" fontId="0" fillId="0" borderId="0" xfId="0"/>
    <xf numFmtId="164" fontId="6" fillId="0" borderId="6" xfId="0" applyNumberFormat="1" applyFont="1" applyBorder="1" applyAlignment="1" applyProtection="1">
      <alignment horizontal="right" vertical="center" wrapText="1" readingOrder="1"/>
      <protection locked="0"/>
    </xf>
    <xf numFmtId="41" fontId="13" fillId="0" borderId="0" xfId="3" applyFont="1" applyProtection="1">
      <protection locked="0"/>
    </xf>
    <xf numFmtId="0" fontId="0" fillId="0" borderId="0" xfId="0"/>
    <xf numFmtId="0" fontId="0" fillId="0" borderId="0" xfId="0"/>
    <xf numFmtId="164" fontId="6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6" fillId="0" borderId="5" xfId="0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6" fillId="0" borderId="13" xfId="0" applyFont="1" applyBorder="1" applyAlignment="1" applyProtection="1">
      <alignment horizontal="center" vertical="center" wrapText="1" readingOrder="1"/>
      <protection locked="0"/>
    </xf>
    <xf numFmtId="0" fontId="6" fillId="0" borderId="3" xfId="0" applyFont="1" applyBorder="1" applyAlignment="1" applyProtection="1">
      <alignment horizontal="center" vertical="center" wrapText="1" readingOrder="1"/>
      <protection locked="0"/>
    </xf>
    <xf numFmtId="0" fontId="6" fillId="0" borderId="13" xfId="0" applyFont="1" applyBorder="1" applyAlignment="1" applyProtection="1">
      <alignment horizontal="left" vertical="center" wrapText="1" readingOrder="1"/>
      <protection locked="0"/>
    </xf>
    <xf numFmtId="0" fontId="6" fillId="0" borderId="4" xfId="0" applyFont="1" applyBorder="1" applyAlignment="1" applyProtection="1">
      <alignment horizontal="left" vertical="center" wrapText="1" readingOrder="1"/>
      <protection locked="0"/>
    </xf>
    <xf numFmtId="0" fontId="6" fillId="0" borderId="3" xfId="0" applyFont="1" applyBorder="1" applyAlignment="1" applyProtection="1">
      <alignment horizontal="left" vertical="center" wrapText="1" readingOrder="1"/>
      <protection locked="0"/>
    </xf>
    <xf numFmtId="164" fontId="6" fillId="0" borderId="4" xfId="0" applyNumberFormat="1" applyFont="1" applyBorder="1" applyAlignment="1" applyProtection="1">
      <alignment horizontal="right" vertical="center" wrapText="1" readingOrder="1"/>
      <protection locked="0"/>
    </xf>
    <xf numFmtId="164" fontId="6" fillId="0" borderId="3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0" fillId="0" borderId="0" xfId="0"/>
    <xf numFmtId="0" fontId="6" fillId="0" borderId="5" xfId="0" applyFont="1" applyBorder="1" applyAlignment="1" applyProtection="1">
      <alignment horizontal="center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6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164" fontId="6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6" fillId="0" borderId="13" xfId="0" applyFont="1" applyBorder="1" applyAlignment="1" applyProtection="1">
      <alignment horizontal="center" vertical="center" wrapText="1" readingOrder="1"/>
      <protection locked="0"/>
    </xf>
    <xf numFmtId="0" fontId="6" fillId="0" borderId="3" xfId="0" applyFont="1" applyBorder="1" applyAlignment="1" applyProtection="1">
      <alignment horizontal="center" vertical="center" wrapText="1" readingOrder="1"/>
      <protection locked="0"/>
    </xf>
    <xf numFmtId="0" fontId="6" fillId="0" borderId="13" xfId="0" applyFont="1" applyBorder="1" applyAlignment="1" applyProtection="1">
      <alignment horizontal="left" vertical="center" wrapText="1" readingOrder="1"/>
      <protection locked="0"/>
    </xf>
    <xf numFmtId="0" fontId="6" fillId="0" borderId="4" xfId="0" applyFont="1" applyBorder="1" applyAlignment="1" applyProtection="1">
      <alignment horizontal="left" vertical="center" wrapText="1" readingOrder="1"/>
      <protection locked="0"/>
    </xf>
    <xf numFmtId="0" fontId="6" fillId="0" borderId="3" xfId="0" applyFont="1" applyBorder="1" applyAlignment="1" applyProtection="1">
      <alignment horizontal="left" vertical="center" wrapText="1" readingOrder="1"/>
      <protection locked="0"/>
    </xf>
    <xf numFmtId="164" fontId="6" fillId="0" borderId="4" xfId="0" applyNumberFormat="1" applyFont="1" applyBorder="1" applyAlignment="1" applyProtection="1">
      <alignment horizontal="right" vertical="center" wrapText="1" readingOrder="1"/>
      <protection locked="0"/>
    </xf>
    <xf numFmtId="164" fontId="6" fillId="0" borderId="3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164" fontId="6" fillId="6" borderId="6" xfId="0" applyNumberFormat="1" applyFont="1" applyFill="1" applyBorder="1" applyAlignment="1" applyProtection="1">
      <alignment horizontal="right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 applyProtection="1">
      <alignment horizontal="left" vertical="center" wrapText="1" readingOrder="1"/>
      <protection locked="0"/>
    </xf>
    <xf numFmtId="164" fontId="6" fillId="0" borderId="7" xfId="0" applyNumberFormat="1" applyFont="1" applyBorder="1" applyAlignment="1" applyProtection="1">
      <alignment horizontal="right" vertical="center" wrapText="1" readingOrder="1"/>
      <protection locked="0"/>
    </xf>
    <xf numFmtId="164" fontId="6" fillId="0" borderId="6" xfId="0" applyNumberFormat="1" applyFont="1" applyFill="1" applyBorder="1" applyAlignment="1" applyProtection="1">
      <alignment horizontal="right" vertical="center" wrapText="1" readingOrder="1"/>
      <protection locked="0"/>
    </xf>
    <xf numFmtId="3" fontId="27" fillId="0" borderId="0" xfId="0" applyNumberFormat="1" applyFont="1" applyFill="1"/>
    <xf numFmtId="0" fontId="29" fillId="0" borderId="8" xfId="0" applyFont="1" applyFill="1" applyBorder="1" applyAlignment="1" applyProtection="1">
      <alignment horizontal="right" vertical="center" wrapText="1" readingOrder="1"/>
      <protection locked="0"/>
    </xf>
    <xf numFmtId="0" fontId="32" fillId="0" borderId="8" xfId="0" applyFont="1" applyFill="1" applyBorder="1" applyAlignment="1" applyProtection="1">
      <alignment horizontal="left" vertical="center" wrapText="1" readingOrder="1"/>
      <protection locked="0"/>
    </xf>
    <xf numFmtId="0" fontId="27" fillId="0" borderId="8" xfId="0" applyFont="1" applyFill="1" applyBorder="1"/>
    <xf numFmtId="164" fontId="6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28" fillId="0" borderId="8" xfId="0" applyFont="1" applyFill="1" applyBorder="1" applyAlignment="1" applyProtection="1">
      <alignment horizontal="left" vertical="center" readingOrder="1"/>
      <protection locked="0"/>
    </xf>
    <xf numFmtId="0" fontId="28" fillId="0" borderId="8" xfId="0" applyFont="1" applyFill="1" applyBorder="1" applyAlignment="1" applyProtection="1">
      <alignment horizontal="right" vertical="center" wrapText="1" readingOrder="1"/>
      <protection locked="0"/>
    </xf>
    <xf numFmtId="0" fontId="28" fillId="0" borderId="8" xfId="0" applyFont="1" applyFill="1" applyBorder="1" applyAlignment="1" applyProtection="1">
      <alignment horizontal="left" vertical="center" wrapText="1" readingOrder="1"/>
      <protection locked="0"/>
    </xf>
    <xf numFmtId="166" fontId="29" fillId="0" borderId="8" xfId="2" applyFont="1" applyFill="1" applyBorder="1" applyAlignment="1" applyProtection="1">
      <alignment horizontal="left" vertical="center" readingOrder="1"/>
      <protection locked="0"/>
    </xf>
    <xf numFmtId="166" fontId="29" fillId="0" borderId="8" xfId="2" applyFont="1" applyFill="1" applyBorder="1" applyAlignment="1" applyProtection="1">
      <alignment horizontal="left" vertical="center" wrapText="1" readingOrder="1"/>
      <protection locked="0"/>
    </xf>
    <xf numFmtId="0" fontId="28" fillId="0" borderId="2" xfId="0" applyFont="1" applyFill="1" applyBorder="1" applyAlignment="1" applyProtection="1">
      <alignment horizontal="right" vertical="center" wrapText="1" readingOrder="1"/>
      <protection locked="0"/>
    </xf>
    <xf numFmtId="0" fontId="27" fillId="0" borderId="4" xfId="0" applyFont="1" applyFill="1" applyBorder="1" applyAlignment="1" applyProtection="1">
      <alignment vertical="top" wrapText="1"/>
      <protection locked="0"/>
    </xf>
    <xf numFmtId="0" fontId="27" fillId="0" borderId="3" xfId="0" applyFont="1" applyFill="1" applyBorder="1" applyAlignment="1" applyProtection="1">
      <alignment vertical="top" wrapText="1"/>
      <protection locked="0"/>
    </xf>
    <xf numFmtId="0" fontId="27" fillId="0" borderId="0" xfId="0" applyFont="1" applyFill="1"/>
    <xf numFmtId="0" fontId="32" fillId="0" borderId="0" xfId="0" applyFont="1" applyFill="1" applyAlignment="1" applyProtection="1">
      <alignment horizontal="left" vertical="center" wrapText="1" readingOrder="1"/>
      <protection locked="0"/>
    </xf>
    <xf numFmtId="0" fontId="29" fillId="0" borderId="8" xfId="0" applyFont="1" applyFill="1" applyBorder="1" applyAlignment="1" applyProtection="1">
      <alignment horizontal="center" vertical="center" wrapText="1" readingOrder="1"/>
      <protection locked="0"/>
    </xf>
    <xf numFmtId="0" fontId="29" fillId="0" borderId="8" xfId="0" applyFont="1" applyFill="1" applyBorder="1" applyAlignment="1" applyProtection="1">
      <alignment horizontal="right" vertical="center" wrapText="1" readingOrder="1"/>
      <protection locked="0"/>
    </xf>
    <xf numFmtId="0" fontId="27" fillId="0" borderId="8" xfId="0" applyFont="1" applyFill="1" applyBorder="1" applyAlignment="1" applyProtection="1">
      <alignment vertical="top" wrapText="1"/>
      <protection locked="0"/>
    </xf>
    <xf numFmtId="0" fontId="32" fillId="0" borderId="8" xfId="0" applyFont="1" applyFill="1" applyBorder="1" applyAlignment="1" applyProtection="1">
      <alignment horizontal="left" vertical="center" wrapText="1" readingOrder="1"/>
      <protection locked="0"/>
    </xf>
    <xf numFmtId="0" fontId="27" fillId="0" borderId="8" xfId="0" applyFont="1" applyFill="1" applyBorder="1"/>
    <xf numFmtId="164" fontId="6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6" fillId="0" borderId="5" xfId="0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6" fillId="0" borderId="13" xfId="0" applyFont="1" applyBorder="1" applyAlignment="1" applyProtection="1">
      <alignment horizontal="center" vertical="center" wrapText="1" readingOrder="1"/>
      <protection locked="0"/>
    </xf>
    <xf numFmtId="0" fontId="6" fillId="0" borderId="3" xfId="0" applyFont="1" applyBorder="1" applyAlignment="1" applyProtection="1">
      <alignment horizontal="center" vertical="center" wrapText="1" readingOrder="1"/>
      <protection locked="0"/>
    </xf>
    <xf numFmtId="0" fontId="6" fillId="0" borderId="13" xfId="0" applyFont="1" applyBorder="1" applyAlignment="1" applyProtection="1">
      <alignment horizontal="left" vertical="center" wrapText="1" readingOrder="1"/>
      <protection locked="0"/>
    </xf>
    <xf numFmtId="0" fontId="6" fillId="0" borderId="4" xfId="0" applyFont="1" applyBorder="1" applyAlignment="1" applyProtection="1">
      <alignment horizontal="left" vertical="center" wrapText="1" readingOrder="1"/>
      <protection locked="0"/>
    </xf>
    <xf numFmtId="0" fontId="6" fillId="0" borderId="3" xfId="0" applyFont="1" applyBorder="1" applyAlignment="1" applyProtection="1">
      <alignment horizontal="left" vertical="center" wrapText="1" readingOrder="1"/>
      <protection locked="0"/>
    </xf>
    <xf numFmtId="164" fontId="6" fillId="0" borderId="4" xfId="0" applyNumberFormat="1" applyFont="1" applyBorder="1" applyAlignment="1" applyProtection="1">
      <alignment horizontal="right" vertical="center" wrapText="1" readingOrder="1"/>
      <protection locked="0"/>
    </xf>
    <xf numFmtId="164" fontId="6" fillId="0" borderId="3" xfId="0" applyNumberFormat="1" applyFont="1" applyBorder="1" applyAlignment="1" applyProtection="1">
      <alignment horizontal="right" vertical="center" wrapText="1" readingOrder="1"/>
      <protection locked="0"/>
    </xf>
    <xf numFmtId="164" fontId="5" fillId="0" borderId="0" xfId="0" applyNumberFormat="1" applyFont="1" applyAlignment="1" applyProtection="1">
      <alignment horizontal="righ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5" fillId="0" borderId="0" xfId="0" applyFont="1" applyAlignment="1" applyProtection="1">
      <alignment vertical="top" wrapText="1" readingOrder="1"/>
      <protection locked="0"/>
    </xf>
    <xf numFmtId="0" fontId="5" fillId="0" borderId="2" xfId="0" applyFont="1" applyBorder="1" applyAlignment="1" applyProtection="1">
      <alignment horizontal="center"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3" xfId="0" applyFont="1" applyBorder="1" applyAlignment="1" applyProtection="1">
      <alignment horizontal="center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left" vertical="center" wrapText="1" readingOrder="1"/>
      <protection locked="0"/>
    </xf>
    <xf numFmtId="0" fontId="0" fillId="0" borderId="0" xfId="0"/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top" wrapText="1" readingOrder="1"/>
      <protection locked="0"/>
    </xf>
    <xf numFmtId="14" fontId="4" fillId="0" borderId="0" xfId="0" applyNumberFormat="1" applyFont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2" fillId="0" borderId="0" xfId="0" applyFont="1" applyAlignment="1" applyProtection="1">
      <alignment horizontal="center" vertical="center" wrapText="1" readingOrder="1"/>
      <protection locked="0"/>
    </xf>
  </cellXfs>
  <cellStyles count="4">
    <cellStyle name="Millares [0]" xfId="3" builtinId="6"/>
    <cellStyle name="Millares 2" xfId="2"/>
    <cellStyle name="Normal" xfId="0" builtinId="0"/>
    <cellStyle name="Normal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135172</xdr:colOff>
      <xdr:row>0</xdr:row>
      <xdr:rowOff>55659</xdr:rowOff>
    </xdr:from>
    <xdr:to>
      <xdr:col>1</xdr:col>
      <xdr:colOff>135172</xdr:colOff>
      <xdr:row>1</xdr:row>
      <xdr:rowOff>427134</xdr:rowOff>
    </xdr:to>
    <xdr:pic>
      <xdr:nvPicPr>
        <xdr:cNvPr id="2" name="Picture 0" descr="I_132_1_H">
          <a:extLst>
            <a:ext uri="{FF2B5EF4-FFF2-40B4-BE49-F238E27FC236}">
              <a16:creationId xmlns:a16="http://schemas.microsoft.com/office/drawing/2014/main" id="{11CC97F2-43FC-4514-93FF-8092AC270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172" y="55659"/>
          <a:ext cx="1216550" cy="617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800100</xdr:colOff>
      <xdr:row>2</xdr:row>
      <xdr:rowOff>57150</xdr:rowOff>
    </xdr:to>
    <xdr:pic>
      <xdr:nvPicPr>
        <xdr:cNvPr id="1024" name="Picture 0" descr="I_240_1_H">
          <a:extLst>
            <a:ext uri="{FF2B5EF4-FFF2-40B4-BE49-F238E27FC236}">
              <a16:creationId xmlns:a16="http://schemas.microsoft.com/office/drawing/2014/main" id="{00000000-0008-0000-03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0100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us\Documents\Coresam\Balance%20Presupuestario\Educacion\Balance%20Presupuestario%20Educacion%20Ene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EjecucionPresupuesto"/>
      <sheetName val="Ingresos"/>
      <sheetName val="Egresos"/>
      <sheetName val="Balance"/>
    </sheetNames>
    <sheetDataSet>
      <sheetData sheetId="0"/>
      <sheetData sheetId="1">
        <row r="2">
          <cell r="A2" t="str">
            <v>EEE.03.00.000.000.000</v>
          </cell>
        </row>
        <row r="3">
          <cell r="A3" t="str">
            <v>EEE.03.01.000.000.000</v>
          </cell>
          <cell r="B3" t="str">
            <v>PATENTES Y TASAS POR DERECHOS</v>
          </cell>
        </row>
        <row r="4">
          <cell r="A4" t="str">
            <v>EEE.03.01.001.000.000</v>
          </cell>
          <cell r="B4" t="str">
            <v>Patentes Municipales</v>
          </cell>
        </row>
        <row r="5">
          <cell r="A5" t="str">
            <v>EEE.03.01.001.001.000</v>
          </cell>
          <cell r="B5" t="str">
            <v>De Beneficio Municipal</v>
          </cell>
        </row>
        <row r="6">
          <cell r="A6" t="str">
            <v>EEE.03.01.001.002.000</v>
          </cell>
          <cell r="B6" t="str">
            <v>De Beneficio Fondo Común Municipal</v>
          </cell>
        </row>
        <row r="7">
          <cell r="A7" t="str">
            <v>EEE.03.01.002.000.000</v>
          </cell>
          <cell r="B7" t="str">
            <v>Derechos de Aseo</v>
          </cell>
        </row>
        <row r="8">
          <cell r="A8" t="str">
            <v>EEE.03.01.002.001.000</v>
          </cell>
          <cell r="B8" t="str">
            <v>En Impuesto Territorial</v>
          </cell>
        </row>
        <row r="9">
          <cell r="A9" t="str">
            <v>EEE.03.01.002.002.000</v>
          </cell>
          <cell r="B9" t="str">
            <v>En Patentes Municipales</v>
          </cell>
        </row>
        <row r="10">
          <cell r="A10" t="str">
            <v>EEE.03.01.002.003.000</v>
          </cell>
          <cell r="B10" t="str">
            <v>Cobro Directo</v>
          </cell>
        </row>
        <row r="11">
          <cell r="A11" t="str">
            <v>EEE.03.01.003.000.000</v>
          </cell>
          <cell r="B11" t="str">
            <v>Otros Derechos</v>
          </cell>
        </row>
        <row r="12">
          <cell r="A12" t="str">
            <v>EEE.03.01.003.001.000</v>
          </cell>
          <cell r="B12" t="str">
            <v>Urbanización y Construcción</v>
          </cell>
        </row>
        <row r="13">
          <cell r="A13" t="str">
            <v>EEE.03.01.003.002.000</v>
          </cell>
          <cell r="B13" t="str">
            <v>Permisos Provisorios</v>
          </cell>
        </row>
        <row r="14">
          <cell r="A14" t="str">
            <v>EEE.03.01.003.003.000</v>
          </cell>
          <cell r="B14" t="str">
            <v>Propaganda</v>
          </cell>
        </row>
        <row r="15">
          <cell r="A15" t="str">
            <v>EEE.03.01.003.004.000</v>
          </cell>
          <cell r="B15" t="str">
            <v>Transferencia de Vehículos</v>
          </cell>
        </row>
        <row r="16">
          <cell r="A16" t="str">
            <v>EEE.03.01.003.999.000</v>
          </cell>
          <cell r="B16" t="str">
            <v>Otros</v>
          </cell>
        </row>
        <row r="17">
          <cell r="A17" t="str">
            <v>EEE.03.01.004.000.000</v>
          </cell>
          <cell r="B17" t="str">
            <v xml:space="preserve">Derechos de Explotación  </v>
          </cell>
        </row>
        <row r="18">
          <cell r="A18" t="str">
            <v>EEE.03.01.004.001.000</v>
          </cell>
          <cell r="B18" t="str">
            <v>Concesiones</v>
          </cell>
        </row>
        <row r="19">
          <cell r="A19" t="str">
            <v>EEE.03.01.999.000.000</v>
          </cell>
          <cell r="B19" t="str">
            <v>Otras</v>
          </cell>
        </row>
        <row r="20">
          <cell r="A20" t="str">
            <v>EEE.03.02.000.000.000</v>
          </cell>
          <cell r="B20" t="str">
            <v>PERMISOS Y LICENCIAS</v>
          </cell>
        </row>
        <row r="21">
          <cell r="A21" t="str">
            <v>EEE.03.02.001.000.000</v>
          </cell>
          <cell r="B21" t="str">
            <v>Permisos de Circulación</v>
          </cell>
        </row>
        <row r="22">
          <cell r="A22" t="str">
            <v>EEE.03.02.001.001.000</v>
          </cell>
          <cell r="B22" t="str">
            <v>De Beneficio Municipal</v>
          </cell>
        </row>
        <row r="23">
          <cell r="A23" t="str">
            <v>EEE.03.02.001.002.000</v>
          </cell>
          <cell r="B23" t="str">
            <v>De Beneficio Fondo Común Municipal</v>
          </cell>
        </row>
        <row r="24">
          <cell r="A24" t="str">
            <v>EEE.03.02.002.000.000</v>
          </cell>
          <cell r="B24" t="str">
            <v>Licencias de Conducir y similares</v>
          </cell>
        </row>
        <row r="25">
          <cell r="A25" t="str">
            <v>EEE.03.02.999.000.000</v>
          </cell>
          <cell r="B25" t="str">
            <v>Otros</v>
          </cell>
        </row>
        <row r="26">
          <cell r="A26" t="str">
            <v>EEE.03.03.000.000.000</v>
          </cell>
          <cell r="B26" t="str">
            <v>PARTICIPACION EN IMPUESTO TERRITORIAL (ART. 37 DL 3063)</v>
          </cell>
        </row>
        <row r="27">
          <cell r="A27" t="str">
            <v>EEE.03.99.000.000.000</v>
          </cell>
          <cell r="B27" t="str">
            <v>OTROS TRIBUTOS</v>
          </cell>
        </row>
      </sheetData>
      <sheetData sheetId="2">
        <row r="3">
          <cell r="A3" t="str">
            <v>EEE.21.00.000.000.000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11"/>
  <sheetViews>
    <sheetView showGridLines="0" tabSelected="1" workbookViewId="0">
      <pane ySplit="13" topLeftCell="A38" activePane="bottomLeft" state="frozen"/>
      <selection pane="bottomLeft" activeCell="G2" sqref="G2"/>
    </sheetView>
  </sheetViews>
  <sheetFormatPr baseColWidth="10" defaultColWidth="9.140625" defaultRowHeight="12.75" x14ac:dyDescent="0.2"/>
  <cols>
    <col min="1" max="1" width="17" style="112" customWidth="1"/>
    <col min="2" max="2" width="0.140625" style="112" customWidth="1"/>
    <col min="3" max="3" width="66.85546875" style="112" customWidth="1"/>
    <col min="4" max="6" width="14.5703125" style="112" customWidth="1"/>
    <col min="7" max="7" width="15.5703125" style="112" customWidth="1"/>
    <col min="8" max="8" width="12.7109375" style="112" bestFit="1" customWidth="1"/>
    <col min="9" max="9" width="11.140625" style="112" customWidth="1"/>
    <col min="10" max="10" width="13.140625" style="112" customWidth="1"/>
    <col min="11" max="16384" width="9.140625" style="112"/>
  </cols>
  <sheetData>
    <row r="1" spans="1:12" ht="19.7" customHeight="1" x14ac:dyDescent="0.2">
      <c r="A1" s="200"/>
      <c r="B1" s="200"/>
      <c r="C1" s="200"/>
      <c r="D1" s="200"/>
      <c r="E1" s="200"/>
      <c r="F1" s="200"/>
      <c r="G1" s="200"/>
    </row>
    <row r="2" spans="1:12" ht="46.5" customHeight="1" x14ac:dyDescent="0.2">
      <c r="A2" s="200"/>
    </row>
    <row r="3" spans="1:12" ht="5.45" customHeight="1" x14ac:dyDescent="0.2"/>
    <row r="4" spans="1:12" ht="17.100000000000001" customHeight="1" x14ac:dyDescent="0.2">
      <c r="A4" s="115" t="s">
        <v>2</v>
      </c>
      <c r="B4" s="201" t="s">
        <v>3</v>
      </c>
      <c r="C4" s="200"/>
      <c r="D4" s="200"/>
      <c r="E4" s="200"/>
      <c r="F4" s="200"/>
      <c r="G4" s="200"/>
    </row>
    <row r="5" spans="1:12" ht="17.100000000000001" customHeight="1" x14ac:dyDescent="0.2">
      <c r="A5" s="115" t="s">
        <v>4</v>
      </c>
      <c r="B5" s="201" t="s">
        <v>5</v>
      </c>
      <c r="C5" s="200"/>
      <c r="D5" s="200"/>
      <c r="E5" s="200"/>
      <c r="F5" s="200"/>
      <c r="G5" s="200"/>
    </row>
    <row r="6" spans="1:12" ht="17.100000000000001" customHeight="1" x14ac:dyDescent="0.2">
      <c r="A6" s="115" t="s">
        <v>8</v>
      </c>
      <c r="B6" s="201" t="s">
        <v>1575</v>
      </c>
      <c r="C6" s="201"/>
      <c r="D6" s="201"/>
      <c r="E6" s="201"/>
      <c r="F6" s="201"/>
      <c r="G6" s="201"/>
    </row>
    <row r="7" spans="1:12" ht="409.6" hidden="1" customHeight="1" x14ac:dyDescent="0.2"/>
    <row r="8" spans="1:12" x14ac:dyDescent="0.2">
      <c r="A8" s="115" t="s">
        <v>1356</v>
      </c>
      <c r="B8" s="201">
        <v>0</v>
      </c>
      <c r="C8" s="200"/>
      <c r="D8" s="200"/>
      <c r="E8" s="200"/>
      <c r="F8" s="200"/>
      <c r="G8" s="200"/>
    </row>
    <row r="9" spans="1:12" ht="19.7" customHeight="1" x14ac:dyDescent="0.2">
      <c r="A9" s="115" t="s">
        <v>1369</v>
      </c>
      <c r="B9" s="201" t="s">
        <v>1370</v>
      </c>
      <c r="C9" s="201"/>
      <c r="D9" s="116"/>
      <c r="E9" s="116"/>
      <c r="F9" s="116"/>
      <c r="G9" s="116"/>
    </row>
    <row r="10" spans="1:12" hidden="1" x14ac:dyDescent="0.2">
      <c r="A10" s="115"/>
      <c r="B10" s="117"/>
      <c r="C10" s="112" t="s">
        <v>1371</v>
      </c>
      <c r="D10" s="116">
        <f>D173</f>
        <v>16812500</v>
      </c>
      <c r="E10" s="116">
        <f>E173</f>
        <v>20160025.459999997</v>
      </c>
      <c r="F10" s="116">
        <f>F173</f>
        <v>20533929.863999996</v>
      </c>
      <c r="G10" s="116">
        <f>G173</f>
        <v>-373904.40400000004</v>
      </c>
    </row>
    <row r="11" spans="1:12" hidden="1" x14ac:dyDescent="0.2">
      <c r="C11" s="112" t="s">
        <v>1372</v>
      </c>
      <c r="D11" s="116">
        <f t="shared" ref="D11" si="0">D40+D72+D78+D81+D117+D126+D133+D137+D163+D167</f>
        <v>16812500</v>
      </c>
      <c r="E11" s="116">
        <f>E40+E72+E78+E81+E117+E126+E133+E137+E163+E167</f>
        <v>20160025.460000001</v>
      </c>
      <c r="F11" s="116">
        <f>F40+F72+F78+F81+F117+F126+F133+F137+F163+F167</f>
        <v>20160025.460000001</v>
      </c>
      <c r="G11" s="116">
        <f>G40+G72+G78+G81+G117+G126+G133+G137+G163+G167</f>
        <v>0</v>
      </c>
    </row>
    <row r="12" spans="1:12" ht="12.75" hidden="1" customHeight="1" x14ac:dyDescent="0.2">
      <c r="A12" s="115"/>
      <c r="B12" s="118"/>
      <c r="C12" s="118"/>
      <c r="D12" s="118"/>
      <c r="E12" s="118"/>
      <c r="F12" s="118"/>
      <c r="G12" s="118"/>
    </row>
    <row r="13" spans="1:12" ht="22.5" customHeight="1" x14ac:dyDescent="0.2">
      <c r="A13" s="202" t="s">
        <v>1358</v>
      </c>
      <c r="B13" s="202"/>
      <c r="C13" s="131" t="s">
        <v>277</v>
      </c>
      <c r="D13" s="131" t="s">
        <v>1359</v>
      </c>
      <c r="E13" s="131" t="s">
        <v>1360</v>
      </c>
      <c r="F13" s="131" t="s">
        <v>1361</v>
      </c>
      <c r="G13" s="131" t="s">
        <v>1362</v>
      </c>
      <c r="H13" s="119"/>
      <c r="J13" s="119"/>
    </row>
    <row r="14" spans="1:12" x14ac:dyDescent="0.2">
      <c r="A14" s="132" t="str">
        <f>Ingresos!A2</f>
        <v>EEE.03.00.000.000.000</v>
      </c>
      <c r="B14" s="187"/>
      <c r="C14" s="133" t="str">
        <f>Ingresos!B2</f>
        <v>CxC TRIBUTOS SOBRE EL USO DE BS. Y LA REALIZACION DE ACTIVIDADES</v>
      </c>
      <c r="D14" s="134">
        <f>(Ingresos!C2)/1000</f>
        <v>0</v>
      </c>
      <c r="E14" s="134">
        <f>(Ingresos!D2)/1000</f>
        <v>0</v>
      </c>
      <c r="F14" s="134">
        <f>(Ingresos!E2)/1000</f>
        <v>0</v>
      </c>
      <c r="G14" s="134">
        <f>(Ingresos!F2)/1000</f>
        <v>0</v>
      </c>
    </row>
    <row r="15" spans="1:12" x14ac:dyDescent="0.2">
      <c r="A15" s="132" t="str">
        <f>[1]Ingresos!A3</f>
        <v>EEE.03.01.000.000.000</v>
      </c>
      <c r="B15" s="187"/>
      <c r="C15" s="133" t="str">
        <f>[1]Ingresos!B3</f>
        <v>PATENTES Y TASAS POR DERECHOS</v>
      </c>
      <c r="D15" s="134">
        <f>(Ingresos!C3)/1000</f>
        <v>0</v>
      </c>
      <c r="E15" s="134">
        <f>(Ingresos!D3)/1000</f>
        <v>0</v>
      </c>
      <c r="F15" s="134">
        <f>(Ingresos!E3)/1000</f>
        <v>0</v>
      </c>
      <c r="G15" s="134">
        <f>(Ingresos!F3)/1000</f>
        <v>0</v>
      </c>
      <c r="H15" s="113"/>
      <c r="J15" s="113"/>
      <c r="L15" s="114"/>
    </row>
    <row r="16" spans="1:12" x14ac:dyDescent="0.2">
      <c r="A16" s="132" t="str">
        <f>[1]Ingresos!A4</f>
        <v>EEE.03.01.001.000.000</v>
      </c>
      <c r="B16" s="187"/>
      <c r="C16" s="133" t="str">
        <f>[1]Ingresos!B4</f>
        <v>Patentes Municipales</v>
      </c>
      <c r="D16" s="134">
        <f>(Ingresos!C4)/1000</f>
        <v>0</v>
      </c>
      <c r="E16" s="134">
        <f>(Ingresos!D4)/1000</f>
        <v>0</v>
      </c>
      <c r="F16" s="134">
        <f>(Ingresos!E4)/1000</f>
        <v>0</v>
      </c>
      <c r="G16" s="134">
        <f>(Ingresos!F4)/1000</f>
        <v>0</v>
      </c>
    </row>
    <row r="17" spans="1:7" x14ac:dyDescent="0.2">
      <c r="A17" s="132" t="str">
        <f>[1]Ingresos!A5</f>
        <v>EEE.03.01.001.001.000</v>
      </c>
      <c r="B17" s="187"/>
      <c r="C17" s="133" t="str">
        <f>[1]Ingresos!B5</f>
        <v>De Beneficio Municipal</v>
      </c>
      <c r="D17" s="134">
        <f>(Ingresos!C5)/1000</f>
        <v>0</v>
      </c>
      <c r="E17" s="134">
        <f>(Ingresos!D5)/1000</f>
        <v>0</v>
      </c>
      <c r="F17" s="134">
        <f>(Ingresos!E5)/1000</f>
        <v>0</v>
      </c>
      <c r="G17" s="134">
        <f>(Ingresos!F5)/1000</f>
        <v>0</v>
      </c>
    </row>
    <row r="18" spans="1:7" x14ac:dyDescent="0.2">
      <c r="A18" s="132" t="str">
        <f>[1]Ingresos!A6</f>
        <v>EEE.03.01.001.002.000</v>
      </c>
      <c r="B18" s="187"/>
      <c r="C18" s="133" t="str">
        <f>[1]Ingresos!B6</f>
        <v>De Beneficio Fondo Común Municipal</v>
      </c>
      <c r="D18" s="134">
        <f>(Ingresos!C6)/1000</f>
        <v>0</v>
      </c>
      <c r="E18" s="134">
        <f>(Ingresos!D6)/1000</f>
        <v>0</v>
      </c>
      <c r="F18" s="134">
        <f>(Ingresos!E6)/1000</f>
        <v>0</v>
      </c>
      <c r="G18" s="134">
        <f>(Ingresos!F6)/1000</f>
        <v>0</v>
      </c>
    </row>
    <row r="19" spans="1:7" x14ac:dyDescent="0.2">
      <c r="A19" s="132" t="str">
        <f>[1]Ingresos!A7</f>
        <v>EEE.03.01.002.000.000</v>
      </c>
      <c r="B19" s="187"/>
      <c r="C19" s="133" t="str">
        <f>[1]Ingresos!B7</f>
        <v>Derechos de Aseo</v>
      </c>
      <c r="D19" s="134">
        <f>(Ingresos!C7)/1000</f>
        <v>0</v>
      </c>
      <c r="E19" s="134">
        <f>(Ingresos!D7)/1000</f>
        <v>0</v>
      </c>
      <c r="F19" s="134">
        <f>(Ingresos!E7)/1000</f>
        <v>0</v>
      </c>
      <c r="G19" s="134">
        <f>(Ingresos!F7)/1000</f>
        <v>0</v>
      </c>
    </row>
    <row r="20" spans="1:7" x14ac:dyDescent="0.2">
      <c r="A20" s="132" t="str">
        <f>[1]Ingresos!A8</f>
        <v>EEE.03.01.002.001.000</v>
      </c>
      <c r="B20" s="187"/>
      <c r="C20" s="133" t="str">
        <f>[1]Ingresos!B8</f>
        <v>En Impuesto Territorial</v>
      </c>
      <c r="D20" s="134">
        <f>(Ingresos!C8)/1000</f>
        <v>0</v>
      </c>
      <c r="E20" s="134">
        <f>(Ingresos!D8)/1000</f>
        <v>0</v>
      </c>
      <c r="F20" s="134">
        <f>(Ingresos!E8)/1000</f>
        <v>0</v>
      </c>
      <c r="G20" s="134">
        <f>(Ingresos!F8)/1000</f>
        <v>0</v>
      </c>
    </row>
    <row r="21" spans="1:7" x14ac:dyDescent="0.2">
      <c r="A21" s="132" t="str">
        <f>[1]Ingresos!A9</f>
        <v>EEE.03.01.002.002.000</v>
      </c>
      <c r="B21" s="187"/>
      <c r="C21" s="133" t="str">
        <f>[1]Ingresos!B9</f>
        <v>En Patentes Municipales</v>
      </c>
      <c r="D21" s="134">
        <f>(Ingresos!C9)/1000</f>
        <v>0</v>
      </c>
      <c r="E21" s="134">
        <f>(Ingresos!D9)/1000</f>
        <v>0</v>
      </c>
      <c r="F21" s="134">
        <f>(Ingresos!E9)/1000</f>
        <v>0</v>
      </c>
      <c r="G21" s="134">
        <f>(Ingresos!F9)/1000</f>
        <v>0</v>
      </c>
    </row>
    <row r="22" spans="1:7" x14ac:dyDescent="0.2">
      <c r="A22" s="132" t="str">
        <f>[1]Ingresos!A10</f>
        <v>EEE.03.01.002.003.000</v>
      </c>
      <c r="B22" s="187"/>
      <c r="C22" s="133" t="str">
        <f>[1]Ingresos!B10</f>
        <v>Cobro Directo</v>
      </c>
      <c r="D22" s="134">
        <f>(Ingresos!C10)/1000</f>
        <v>0</v>
      </c>
      <c r="E22" s="134">
        <f>(Ingresos!D10)/1000</f>
        <v>0</v>
      </c>
      <c r="F22" s="134">
        <f>(Ingresos!E10)/1000</f>
        <v>0</v>
      </c>
      <c r="G22" s="134">
        <f>(Ingresos!F10)/1000</f>
        <v>0</v>
      </c>
    </row>
    <row r="23" spans="1:7" x14ac:dyDescent="0.2">
      <c r="A23" s="132" t="str">
        <f>[1]Ingresos!A11</f>
        <v>EEE.03.01.003.000.000</v>
      </c>
      <c r="B23" s="187"/>
      <c r="C23" s="133" t="str">
        <f>[1]Ingresos!B11</f>
        <v>Otros Derechos</v>
      </c>
      <c r="D23" s="134">
        <f>(Ingresos!C11)/1000</f>
        <v>0</v>
      </c>
      <c r="E23" s="134">
        <f>(Ingresos!D11)/1000</f>
        <v>0</v>
      </c>
      <c r="F23" s="134">
        <f>(Ingresos!E11)/1000</f>
        <v>0</v>
      </c>
      <c r="G23" s="134">
        <f>(Ingresos!F11)/1000</f>
        <v>0</v>
      </c>
    </row>
    <row r="24" spans="1:7" x14ac:dyDescent="0.2">
      <c r="A24" s="132" t="str">
        <f>[1]Ingresos!A12</f>
        <v>EEE.03.01.003.001.000</v>
      </c>
      <c r="B24" s="187"/>
      <c r="C24" s="133" t="str">
        <f>[1]Ingresos!B12</f>
        <v>Urbanización y Construcción</v>
      </c>
      <c r="D24" s="134">
        <f>(Ingresos!C12)/1000</f>
        <v>0</v>
      </c>
      <c r="E24" s="134">
        <f>(Ingresos!D12)/1000</f>
        <v>0</v>
      </c>
      <c r="F24" s="134">
        <f>(Ingresos!E12)/1000</f>
        <v>0</v>
      </c>
      <c r="G24" s="134">
        <f>(Ingresos!F12)/1000</f>
        <v>0</v>
      </c>
    </row>
    <row r="25" spans="1:7" x14ac:dyDescent="0.2">
      <c r="A25" s="132" t="str">
        <f>[1]Ingresos!A13</f>
        <v>EEE.03.01.003.002.000</v>
      </c>
      <c r="B25" s="187"/>
      <c r="C25" s="133" t="str">
        <f>[1]Ingresos!B13</f>
        <v>Permisos Provisorios</v>
      </c>
      <c r="D25" s="134">
        <f>(Ingresos!C13)/1000</f>
        <v>0</v>
      </c>
      <c r="E25" s="134">
        <f>(Ingresos!D13)/1000</f>
        <v>0</v>
      </c>
      <c r="F25" s="134">
        <f>(Ingresos!E13)/1000</f>
        <v>0</v>
      </c>
      <c r="G25" s="134">
        <f>(Ingresos!F13)/1000</f>
        <v>0</v>
      </c>
    </row>
    <row r="26" spans="1:7" x14ac:dyDescent="0.2">
      <c r="A26" s="132" t="str">
        <f>[1]Ingresos!A14</f>
        <v>EEE.03.01.003.003.000</v>
      </c>
      <c r="B26" s="187"/>
      <c r="C26" s="133" t="str">
        <f>[1]Ingresos!B14</f>
        <v>Propaganda</v>
      </c>
      <c r="D26" s="134">
        <f>(Ingresos!C14)/1000</f>
        <v>0</v>
      </c>
      <c r="E26" s="134">
        <f>(Ingresos!D14)/1000</f>
        <v>0</v>
      </c>
      <c r="F26" s="134">
        <f>(Ingresos!E14)/1000</f>
        <v>0</v>
      </c>
      <c r="G26" s="134">
        <f>(Ingresos!F14)/1000</f>
        <v>0</v>
      </c>
    </row>
    <row r="27" spans="1:7" x14ac:dyDescent="0.2">
      <c r="A27" s="132" t="str">
        <f>[1]Ingresos!A15</f>
        <v>EEE.03.01.003.004.000</v>
      </c>
      <c r="B27" s="187"/>
      <c r="C27" s="133" t="str">
        <f>[1]Ingresos!B15</f>
        <v>Transferencia de Vehículos</v>
      </c>
      <c r="D27" s="134">
        <f>(Ingresos!C15)/1000</f>
        <v>0</v>
      </c>
      <c r="E27" s="134">
        <f>(Ingresos!D15)/1000</f>
        <v>0</v>
      </c>
      <c r="F27" s="134">
        <f>(Ingresos!E15)/1000</f>
        <v>0</v>
      </c>
      <c r="G27" s="134">
        <f>(Ingresos!F15)/1000</f>
        <v>0</v>
      </c>
    </row>
    <row r="28" spans="1:7" x14ac:dyDescent="0.2">
      <c r="A28" s="132" t="str">
        <f>[1]Ingresos!A16</f>
        <v>EEE.03.01.003.999.000</v>
      </c>
      <c r="B28" s="187"/>
      <c r="C28" s="133" t="str">
        <f>[1]Ingresos!B16</f>
        <v>Otros</v>
      </c>
      <c r="D28" s="134">
        <f>(Ingresos!C16)/1000</f>
        <v>0</v>
      </c>
      <c r="E28" s="134">
        <f>(Ingresos!D16)/1000</f>
        <v>0</v>
      </c>
      <c r="F28" s="134">
        <f>(Ingresos!E16)/1000</f>
        <v>0</v>
      </c>
      <c r="G28" s="134">
        <f>(Ingresos!F16)/1000</f>
        <v>0</v>
      </c>
    </row>
    <row r="29" spans="1:7" x14ac:dyDescent="0.2">
      <c r="A29" s="132" t="str">
        <f>[1]Ingresos!A17</f>
        <v>EEE.03.01.004.000.000</v>
      </c>
      <c r="B29" s="187"/>
      <c r="C29" s="133" t="str">
        <f>[1]Ingresos!B17</f>
        <v xml:space="preserve">Derechos de Explotación  </v>
      </c>
      <c r="D29" s="134">
        <f>(Ingresos!C17)/1000</f>
        <v>0</v>
      </c>
      <c r="E29" s="134">
        <f>(Ingresos!D17)/1000</f>
        <v>0</v>
      </c>
      <c r="F29" s="134">
        <f>(Ingresos!E17)/1000</f>
        <v>0</v>
      </c>
      <c r="G29" s="134">
        <f>(Ingresos!F17)/1000</f>
        <v>0</v>
      </c>
    </row>
    <row r="30" spans="1:7" x14ac:dyDescent="0.2">
      <c r="A30" s="132" t="str">
        <f>[1]Ingresos!A18</f>
        <v>EEE.03.01.004.001.000</v>
      </c>
      <c r="B30" s="187"/>
      <c r="C30" s="133" t="str">
        <f>[1]Ingresos!B18</f>
        <v>Concesiones</v>
      </c>
      <c r="D30" s="134">
        <f>(Ingresos!C18)/1000</f>
        <v>0</v>
      </c>
      <c r="E30" s="134">
        <f>(Ingresos!D18)/1000</f>
        <v>0</v>
      </c>
      <c r="F30" s="134">
        <f>(Ingresos!E18)/1000</f>
        <v>0</v>
      </c>
      <c r="G30" s="134">
        <f>(Ingresos!F18)/1000</f>
        <v>0</v>
      </c>
    </row>
    <row r="31" spans="1:7" x14ac:dyDescent="0.2">
      <c r="A31" s="132" t="str">
        <f>[1]Ingresos!A19</f>
        <v>EEE.03.01.999.000.000</v>
      </c>
      <c r="B31" s="187"/>
      <c r="C31" s="133" t="str">
        <f>[1]Ingresos!B19</f>
        <v>Otras</v>
      </c>
      <c r="D31" s="134">
        <f>(Ingresos!C19)/1000</f>
        <v>0</v>
      </c>
      <c r="E31" s="134">
        <f>(Ingresos!D19)/1000</f>
        <v>0</v>
      </c>
      <c r="F31" s="134">
        <f>(Ingresos!E19)/1000</f>
        <v>0</v>
      </c>
      <c r="G31" s="134">
        <f>(Ingresos!F19)/1000</f>
        <v>0</v>
      </c>
    </row>
    <row r="32" spans="1:7" x14ac:dyDescent="0.2">
      <c r="A32" s="132" t="str">
        <f>[1]Ingresos!A20</f>
        <v>EEE.03.02.000.000.000</v>
      </c>
      <c r="B32" s="187"/>
      <c r="C32" s="133" t="str">
        <f>[1]Ingresos!B20</f>
        <v>PERMISOS Y LICENCIAS</v>
      </c>
      <c r="D32" s="134">
        <f>(Ingresos!C20)/1000</f>
        <v>0</v>
      </c>
      <c r="E32" s="134">
        <f>(Ingresos!D20)/1000</f>
        <v>0</v>
      </c>
      <c r="F32" s="134">
        <f>(Ingresos!E20)/1000</f>
        <v>0</v>
      </c>
      <c r="G32" s="134">
        <f>(Ingresos!F20)/1000</f>
        <v>0</v>
      </c>
    </row>
    <row r="33" spans="1:10" x14ac:dyDescent="0.2">
      <c r="A33" s="132" t="str">
        <f>[1]Ingresos!A21</f>
        <v>EEE.03.02.001.000.000</v>
      </c>
      <c r="B33" s="187"/>
      <c r="C33" s="133" t="str">
        <f>[1]Ingresos!B21</f>
        <v>Permisos de Circulación</v>
      </c>
      <c r="D33" s="134">
        <f>(Ingresos!C21)/1000</f>
        <v>0</v>
      </c>
      <c r="E33" s="134">
        <f>(Ingresos!D21)/1000</f>
        <v>0</v>
      </c>
      <c r="F33" s="134">
        <f>(Ingresos!E21)/1000</f>
        <v>0</v>
      </c>
      <c r="G33" s="134">
        <f>(Ingresos!F21)/1000</f>
        <v>0</v>
      </c>
    </row>
    <row r="34" spans="1:10" x14ac:dyDescent="0.2">
      <c r="A34" s="132" t="str">
        <f>[1]Ingresos!A22</f>
        <v>EEE.03.02.001.001.000</v>
      </c>
      <c r="B34" s="187"/>
      <c r="C34" s="133" t="str">
        <f>[1]Ingresos!B22</f>
        <v>De Beneficio Municipal</v>
      </c>
      <c r="D34" s="134">
        <f>(Ingresos!C22)/1000</f>
        <v>0</v>
      </c>
      <c r="E34" s="134">
        <f>(Ingresos!D22)/1000</f>
        <v>0</v>
      </c>
      <c r="F34" s="134">
        <f>(Ingresos!E22)/1000</f>
        <v>0</v>
      </c>
      <c r="G34" s="134">
        <f>(Ingresos!F22)/1000</f>
        <v>0</v>
      </c>
    </row>
    <row r="35" spans="1:10" x14ac:dyDescent="0.2">
      <c r="A35" s="132" t="str">
        <f>[1]Ingresos!A23</f>
        <v>EEE.03.02.001.002.000</v>
      </c>
      <c r="B35" s="187"/>
      <c r="C35" s="133" t="str">
        <f>[1]Ingresos!B23</f>
        <v>De Beneficio Fondo Común Municipal</v>
      </c>
      <c r="D35" s="134">
        <f>(Ingresos!C23)/1000</f>
        <v>0</v>
      </c>
      <c r="E35" s="134">
        <f>(Ingresos!D23)/1000</f>
        <v>0</v>
      </c>
      <c r="F35" s="134">
        <f>(Ingresos!E23)/1000</f>
        <v>0</v>
      </c>
      <c r="G35" s="134">
        <f>(Ingresos!F23)/1000</f>
        <v>0</v>
      </c>
    </row>
    <row r="36" spans="1:10" x14ac:dyDescent="0.2">
      <c r="A36" s="132" t="str">
        <f>[1]Ingresos!A24</f>
        <v>EEE.03.02.002.000.000</v>
      </c>
      <c r="B36" s="187"/>
      <c r="C36" s="133" t="str">
        <f>[1]Ingresos!B24</f>
        <v>Licencias de Conducir y similares</v>
      </c>
      <c r="D36" s="134">
        <f>(Ingresos!C24)/1000</f>
        <v>0</v>
      </c>
      <c r="E36" s="134">
        <f>(Ingresos!D24)/1000</f>
        <v>0</v>
      </c>
      <c r="F36" s="134">
        <f>(Ingresos!E24)/1000</f>
        <v>0</v>
      </c>
      <c r="G36" s="134">
        <f>(Ingresos!F24)/1000</f>
        <v>0</v>
      </c>
    </row>
    <row r="37" spans="1:10" x14ac:dyDescent="0.2">
      <c r="A37" s="132" t="str">
        <f>[1]Ingresos!A25</f>
        <v>EEE.03.02.999.000.000</v>
      </c>
      <c r="B37" s="187"/>
      <c r="C37" s="133" t="str">
        <f>[1]Ingresos!B25</f>
        <v>Otros</v>
      </c>
      <c r="D37" s="134">
        <f>(Ingresos!C25)/1000</f>
        <v>0</v>
      </c>
      <c r="E37" s="134">
        <f>(Ingresos!D25)/1000</f>
        <v>0</v>
      </c>
      <c r="F37" s="134">
        <f>(Ingresos!E25)/1000</f>
        <v>0</v>
      </c>
      <c r="G37" s="134">
        <f>(Ingresos!F25)/1000</f>
        <v>0</v>
      </c>
    </row>
    <row r="38" spans="1:10" x14ac:dyDescent="0.2">
      <c r="A38" s="132" t="str">
        <f>[1]Ingresos!A26</f>
        <v>EEE.03.03.000.000.000</v>
      </c>
      <c r="B38" s="187"/>
      <c r="C38" s="133" t="str">
        <f>[1]Ingresos!B26</f>
        <v>PARTICIPACION EN IMPUESTO TERRITORIAL (ART. 37 DL 3063)</v>
      </c>
      <c r="D38" s="134">
        <f>(Ingresos!C26)/1000</f>
        <v>0</v>
      </c>
      <c r="E38" s="134">
        <f>(Ingresos!D26)/1000</f>
        <v>0</v>
      </c>
      <c r="F38" s="134">
        <f>(Ingresos!E26)/1000</f>
        <v>0</v>
      </c>
      <c r="G38" s="134">
        <f>(Ingresos!F26)/1000</f>
        <v>0</v>
      </c>
    </row>
    <row r="39" spans="1:10" x14ac:dyDescent="0.2">
      <c r="A39" s="132" t="str">
        <f>[1]Ingresos!A27</f>
        <v>EEE.03.99.000.000.000</v>
      </c>
      <c r="B39" s="187"/>
      <c r="C39" s="133" t="str">
        <f>[1]Ingresos!B27</f>
        <v>OTROS TRIBUTOS</v>
      </c>
      <c r="D39" s="134">
        <f>(Ingresos!C27)/1000</f>
        <v>0</v>
      </c>
      <c r="E39" s="134">
        <f>(Ingresos!D27)/1000</f>
        <v>0</v>
      </c>
      <c r="F39" s="134">
        <f>(Ingresos!E27)/1000</f>
        <v>0</v>
      </c>
      <c r="G39" s="134">
        <f>(Ingresos!F27)/1000</f>
        <v>0</v>
      </c>
    </row>
    <row r="40" spans="1:10" ht="13.5" customHeight="1" x14ac:dyDescent="0.2">
      <c r="A40" s="192" t="str">
        <f>Ingresos!A28</f>
        <v>EEE.05.00.000.000.000</v>
      </c>
      <c r="B40" s="193"/>
      <c r="C40" s="194" t="str">
        <f>Ingresos!B28</f>
        <v>CxC TRANSFERENCIAS CORRIENTES</v>
      </c>
      <c r="D40" s="134">
        <f>(Ingresos!C28)/1000</f>
        <v>16377500</v>
      </c>
      <c r="E40" s="134">
        <f>(Ingresos!D28)/1000</f>
        <v>19317688.495999999</v>
      </c>
      <c r="F40" s="134">
        <f>(Ingresos!E28)/1000</f>
        <v>19317688.495999999</v>
      </c>
      <c r="G40" s="134">
        <f>(Ingresos!F28)/1000</f>
        <v>0</v>
      </c>
      <c r="J40" s="186"/>
    </row>
    <row r="41" spans="1:10" x14ac:dyDescent="0.2">
      <c r="A41" s="132" t="str">
        <f>Ingresos!A29</f>
        <v>EEE.05.01.000.000.000</v>
      </c>
      <c r="B41" s="187"/>
      <c r="C41" s="133" t="str">
        <f>Ingresos!B29</f>
        <v>DEL SECTOR PRIVADO</v>
      </c>
      <c r="D41" s="134">
        <f>(Ingresos!C29)/1000</f>
        <v>0</v>
      </c>
      <c r="E41" s="134">
        <f>(Ingresos!D29)/1000</f>
        <v>0</v>
      </c>
      <c r="F41" s="134">
        <f>(Ingresos!E29)/1000</f>
        <v>0</v>
      </c>
      <c r="G41" s="134">
        <f>(Ingresos!F29)/1000</f>
        <v>0</v>
      </c>
      <c r="J41" s="186"/>
    </row>
    <row r="42" spans="1:10" x14ac:dyDescent="0.2">
      <c r="A42" s="132" t="str">
        <f>Ingresos!A30</f>
        <v>EEE.05.03.000.000.000</v>
      </c>
      <c r="B42" s="187"/>
      <c r="C42" s="133" t="str">
        <f>Ingresos!B30</f>
        <v>DE OTRAS ENTIDADES PUBLICAS</v>
      </c>
      <c r="D42" s="134">
        <f>(Ingresos!C30)/1000</f>
        <v>16377500</v>
      </c>
      <c r="E42" s="134">
        <f>(Ingresos!D30)/1000</f>
        <v>19317688.495999999</v>
      </c>
      <c r="F42" s="134">
        <f>(Ingresos!E30)/1000</f>
        <v>19317688.495999999</v>
      </c>
      <c r="G42" s="134">
        <f>(Ingresos!F30)/1000</f>
        <v>0</v>
      </c>
      <c r="J42" s="186"/>
    </row>
    <row r="43" spans="1:10" x14ac:dyDescent="0.2">
      <c r="A43" s="132" t="str">
        <f>Ingresos!A31</f>
        <v>EEE.05.03.002.000.000</v>
      </c>
      <c r="B43" s="187"/>
      <c r="C43" s="133" t="str">
        <f>Ingresos!B31</f>
        <v>De la Subsecretaría de Desarrollo Regional y Administrativo</v>
      </c>
      <c r="D43" s="134">
        <f>(Ingresos!C31)/1000</f>
        <v>0</v>
      </c>
      <c r="E43" s="134">
        <f>(Ingresos!D31)/1000</f>
        <v>56999.999000000003</v>
      </c>
      <c r="F43" s="134">
        <f>(Ingresos!E31)/1000</f>
        <v>56999.999000000003</v>
      </c>
      <c r="G43" s="134">
        <f>(Ingresos!F31)/1000</f>
        <v>0</v>
      </c>
    </row>
    <row r="44" spans="1:10" x14ac:dyDescent="0.2">
      <c r="A44" s="132" t="str">
        <f>Ingresos!A32</f>
        <v>EEE.05.03.002.001.000</v>
      </c>
      <c r="B44" s="187"/>
      <c r="C44" s="133" t="str">
        <f>Ingresos!B32</f>
        <v>Fortalecimiento de la Gestión Municipal</v>
      </c>
      <c r="D44" s="134">
        <f>(Ingresos!C32)/1000</f>
        <v>0</v>
      </c>
      <c r="E44" s="134">
        <f>(Ingresos!D32)/1000</f>
        <v>0</v>
      </c>
      <c r="F44" s="134">
        <f>(Ingresos!E32)/1000</f>
        <v>0</v>
      </c>
      <c r="G44" s="134">
        <f>(Ingresos!F32)/1000</f>
        <v>0</v>
      </c>
    </row>
    <row r="45" spans="1:10" x14ac:dyDescent="0.2">
      <c r="A45" s="132" t="str">
        <f>Ingresos!A33</f>
        <v>EEE.05.03.002.999.000</v>
      </c>
      <c r="B45" s="187"/>
      <c r="C45" s="133" t="str">
        <f>Ingresos!B33</f>
        <v>Otras Transferencias Corrientes  de la SUBDERE</v>
      </c>
      <c r="D45" s="134">
        <f>(Ingresos!C33)/1000</f>
        <v>0</v>
      </c>
      <c r="E45" s="134">
        <f>(Ingresos!D33)/1000</f>
        <v>56999.999000000003</v>
      </c>
      <c r="F45" s="134">
        <f>(Ingresos!E33)/1000</f>
        <v>56999.999000000003</v>
      </c>
      <c r="G45" s="134">
        <f>(Ingresos!F33)/1000</f>
        <v>0</v>
      </c>
    </row>
    <row r="46" spans="1:10" x14ac:dyDescent="0.2">
      <c r="A46" s="132" t="str">
        <f>Ingresos!A34</f>
        <v>EEE.05.03.003.000.000</v>
      </c>
      <c r="B46" s="187"/>
      <c r="C46" s="133" t="str">
        <f>Ingresos!B34</f>
        <v>De la Subsecretaría de Educación</v>
      </c>
      <c r="D46" s="134">
        <f>(Ingresos!C34)/1000</f>
        <v>14652500</v>
      </c>
      <c r="E46" s="134">
        <f>(Ingresos!D34)/1000</f>
        <v>16768176.695</v>
      </c>
      <c r="F46" s="134">
        <f>(Ingresos!E34)/1000</f>
        <v>16768176.695</v>
      </c>
      <c r="G46" s="134">
        <f>(Ingresos!F34)/1000</f>
        <v>0</v>
      </c>
    </row>
    <row r="47" spans="1:10" x14ac:dyDescent="0.2">
      <c r="A47" s="132" t="str">
        <f>Ingresos!A35</f>
        <v>EEE.05.03.003.001.000</v>
      </c>
      <c r="B47" s="187"/>
      <c r="C47" s="133" t="str">
        <f>Ingresos!B35</f>
        <v>Subvención de Escolaridad-Subvención Fiscal mensual</v>
      </c>
      <c r="D47" s="134">
        <f>(Ingresos!C35)/1000</f>
        <v>11102000</v>
      </c>
      <c r="E47" s="134">
        <f>(Ingresos!D35)/1000</f>
        <v>8884129.2400000002</v>
      </c>
      <c r="F47" s="134">
        <f>(Ingresos!E35)/1000</f>
        <v>8884129.2400000002</v>
      </c>
      <c r="G47" s="134">
        <f>(Ingresos!F35)/1000</f>
        <v>0</v>
      </c>
    </row>
    <row r="48" spans="1:10" x14ac:dyDescent="0.2">
      <c r="A48" s="132" t="str">
        <f>Ingresos!A36</f>
        <v>EEE.05.03.003.002.000</v>
      </c>
      <c r="B48" s="187"/>
      <c r="C48" s="133" t="str">
        <f>Ingresos!B36</f>
        <v>Subvención de Escolaridad - Subvención para Educación Especial</v>
      </c>
      <c r="D48" s="134">
        <f>(Ingresos!C36)/1000</f>
        <v>3550500</v>
      </c>
      <c r="E48" s="134">
        <f>(Ingresos!D36)/1000</f>
        <v>7884047.4550000001</v>
      </c>
      <c r="F48" s="134">
        <f>(Ingresos!E36)/1000</f>
        <v>7884047.4550000001</v>
      </c>
      <c r="G48" s="134">
        <f>(Ingresos!F36)/1000</f>
        <v>0</v>
      </c>
    </row>
    <row r="49" spans="1:7" x14ac:dyDescent="0.2">
      <c r="A49" s="132" t="str">
        <f>Ingresos!A37</f>
        <v>EEE.05.03.003.003.000</v>
      </c>
      <c r="B49" s="187"/>
      <c r="C49" s="133" t="str">
        <f>Ingresos!B37</f>
        <v>Anticipos de la Subvención de Educación</v>
      </c>
      <c r="D49" s="134">
        <f>(Ingresos!C37)/1000</f>
        <v>0</v>
      </c>
      <c r="E49" s="134">
        <f>(Ingresos!D37)/1000</f>
        <v>0</v>
      </c>
      <c r="F49" s="134">
        <f>(Ingresos!E37)/1000</f>
        <v>0</v>
      </c>
      <c r="G49" s="134">
        <f>(Ingresos!F37)/1000</f>
        <v>0</v>
      </c>
    </row>
    <row r="50" spans="1:7" x14ac:dyDescent="0.2">
      <c r="A50" s="132" t="str">
        <f>Ingresos!A38</f>
        <v>EEE.05.03.003.004.000</v>
      </c>
      <c r="B50" s="187"/>
      <c r="C50" s="133" t="str">
        <f>Ingresos!B38</f>
        <v>Subvención Escolar Preferencial ley N°20.248</v>
      </c>
      <c r="D50" s="134">
        <f>(Ingresos!C38)/1000</f>
        <v>0</v>
      </c>
      <c r="E50" s="134">
        <f>(Ingresos!D38)/1000</f>
        <v>0</v>
      </c>
      <c r="F50" s="134">
        <f>(Ingresos!E38)/1000</f>
        <v>0</v>
      </c>
      <c r="G50" s="134">
        <f>(Ingresos!F38)/1000</f>
        <v>0</v>
      </c>
    </row>
    <row r="51" spans="1:7" x14ac:dyDescent="0.2">
      <c r="A51" s="132" t="str">
        <f>Ingresos!A39</f>
        <v>EEE.05.03.003.999.000</v>
      </c>
      <c r="B51" s="187"/>
      <c r="C51" s="133" t="str">
        <f>Ingresos!B39</f>
        <v>Otros</v>
      </c>
      <c r="D51" s="134">
        <f>(Ingresos!C39)/1000</f>
        <v>0</v>
      </c>
      <c r="E51" s="134">
        <f>(Ingresos!D39)/1000</f>
        <v>0</v>
      </c>
      <c r="F51" s="134">
        <f>(Ingresos!E39)/1000</f>
        <v>0</v>
      </c>
      <c r="G51" s="134">
        <f>(Ingresos!F39)/1000</f>
        <v>0</v>
      </c>
    </row>
    <row r="52" spans="1:7" x14ac:dyDescent="0.2">
      <c r="A52" s="132" t="str">
        <f>Ingresos!A40</f>
        <v>EEE.05.03.004.000.000</v>
      </c>
      <c r="B52" s="187"/>
      <c r="C52" s="133" t="str">
        <f>Ingresos!B40</f>
        <v>De la Junta Nacional de Jardínes Infantiles</v>
      </c>
      <c r="D52" s="134">
        <f>(Ingresos!C40)/1000</f>
        <v>0</v>
      </c>
      <c r="E52" s="134">
        <f>(Ingresos!D40)/1000</f>
        <v>847560.18700000003</v>
      </c>
      <c r="F52" s="134">
        <f>(Ingresos!E40)/1000</f>
        <v>847560.18700000003</v>
      </c>
      <c r="G52" s="134">
        <f>(Ingresos!F40)/1000</f>
        <v>0</v>
      </c>
    </row>
    <row r="53" spans="1:7" x14ac:dyDescent="0.2">
      <c r="A53" s="132" t="str">
        <f>Ingresos!A41</f>
        <v>EEE.05.03.004.001.000</v>
      </c>
      <c r="B53" s="187"/>
      <c r="C53" s="133" t="str">
        <f>Ingresos!B41</f>
        <v>Convenios Educación Prebásica</v>
      </c>
      <c r="D53" s="134">
        <f>(Ingresos!C41)/1000</f>
        <v>0</v>
      </c>
      <c r="E53" s="134">
        <f>(Ingresos!D41)/1000</f>
        <v>847560.18700000003</v>
      </c>
      <c r="F53" s="134">
        <f>(Ingresos!E41)/1000</f>
        <v>847560.18700000003</v>
      </c>
      <c r="G53" s="134">
        <f>(Ingresos!F41)/1000</f>
        <v>0</v>
      </c>
    </row>
    <row r="54" spans="1:7" x14ac:dyDescent="0.2">
      <c r="A54" s="132" t="str">
        <f>Ingresos!A42</f>
        <v>EEE.05.03.005.000.000</v>
      </c>
      <c r="B54" s="187"/>
      <c r="C54" s="133" t="str">
        <f>Ingresos!B42</f>
        <v>Del Servicio Nacional de Menores</v>
      </c>
      <c r="D54" s="134">
        <f>(Ingresos!C42)/1000</f>
        <v>0</v>
      </c>
      <c r="E54" s="134">
        <f>(Ingresos!D42)/1000</f>
        <v>0</v>
      </c>
      <c r="F54" s="134">
        <f>(Ingresos!E42)/1000</f>
        <v>0</v>
      </c>
      <c r="G54" s="134">
        <f>(Ingresos!F42)/1000</f>
        <v>0</v>
      </c>
    </row>
    <row r="55" spans="1:7" x14ac:dyDescent="0.2">
      <c r="A55" s="132" t="str">
        <f>Ingresos!A43</f>
        <v>EEE.05.03.005.001.000</v>
      </c>
      <c r="B55" s="187"/>
      <c r="C55" s="133" t="str">
        <f>Ingresos!B43</f>
        <v>Subvención Menores en Situación Irregular</v>
      </c>
      <c r="D55" s="134">
        <f>(Ingresos!C43)/1000</f>
        <v>0</v>
      </c>
      <c r="E55" s="134">
        <f>(Ingresos!D43)/1000</f>
        <v>0</v>
      </c>
      <c r="F55" s="134">
        <f>(Ingresos!E43)/1000</f>
        <v>0</v>
      </c>
      <c r="G55" s="134">
        <f>(Ingresos!F43)/1000</f>
        <v>0</v>
      </c>
    </row>
    <row r="56" spans="1:7" x14ac:dyDescent="0.2">
      <c r="A56" s="132" t="str">
        <f>Ingresos!A44</f>
        <v>EEE.05.03.006.000.000</v>
      </c>
      <c r="B56" s="187"/>
      <c r="C56" s="133" t="str">
        <f>Ingresos!B44</f>
        <v>Del Servicio de Salud</v>
      </c>
      <c r="D56" s="134">
        <f>(Ingresos!C44)/1000</f>
        <v>0</v>
      </c>
      <c r="E56" s="134">
        <f>(Ingresos!D44)/1000</f>
        <v>0</v>
      </c>
      <c r="F56" s="134">
        <f>(Ingresos!E44)/1000</f>
        <v>0</v>
      </c>
      <c r="G56" s="134">
        <f>(Ingresos!F44)/1000</f>
        <v>0</v>
      </c>
    </row>
    <row r="57" spans="1:7" x14ac:dyDescent="0.2">
      <c r="A57" s="132" t="str">
        <f>Ingresos!A45</f>
        <v>EEE.05.03.006.001.000</v>
      </c>
      <c r="B57" s="187"/>
      <c r="C57" s="133" t="str">
        <f>Ingresos!B45</f>
        <v>Atención Primaria Ley Nº 19.378 Art. 49</v>
      </c>
      <c r="D57" s="134">
        <f>(Ingresos!C45)/1000</f>
        <v>0</v>
      </c>
      <c r="E57" s="134">
        <f>(Ingresos!D45)/1000</f>
        <v>0</v>
      </c>
      <c r="F57" s="134">
        <f>(Ingresos!E45)/1000</f>
        <v>0</v>
      </c>
      <c r="G57" s="134">
        <f>(Ingresos!F45)/1000</f>
        <v>0</v>
      </c>
    </row>
    <row r="58" spans="1:7" x14ac:dyDescent="0.2">
      <c r="A58" s="132" t="str">
        <f>Ingresos!A46</f>
        <v>EEE.05.03.006.002.000</v>
      </c>
      <c r="B58" s="187"/>
      <c r="C58" s="133" t="str">
        <f>Ingresos!B46</f>
        <v>Aportes Afectados</v>
      </c>
      <c r="D58" s="134">
        <f>(Ingresos!C46)/1000</f>
        <v>0</v>
      </c>
      <c r="E58" s="134">
        <f>(Ingresos!D46)/1000</f>
        <v>0</v>
      </c>
      <c r="F58" s="134">
        <f>(Ingresos!E46)/1000</f>
        <v>0</v>
      </c>
      <c r="G58" s="134">
        <f>(Ingresos!F46)/1000</f>
        <v>0</v>
      </c>
    </row>
    <row r="59" spans="1:7" x14ac:dyDescent="0.2">
      <c r="A59" s="132" t="str">
        <f>Ingresos!A47</f>
        <v>EEE.05.03.006.003.000</v>
      </c>
      <c r="B59" s="187"/>
      <c r="C59" s="133" t="str">
        <f>Ingresos!B47</f>
        <v>Anticipos del Aporte Estatal</v>
      </c>
      <c r="D59" s="134">
        <f>(Ingresos!C47)/1000</f>
        <v>0</v>
      </c>
      <c r="E59" s="134">
        <f>(Ingresos!D47)/1000</f>
        <v>0</v>
      </c>
      <c r="F59" s="134">
        <f>(Ingresos!E47)/1000</f>
        <v>0</v>
      </c>
      <c r="G59" s="134">
        <f>(Ingresos!F47)/1000</f>
        <v>0</v>
      </c>
    </row>
    <row r="60" spans="1:7" x14ac:dyDescent="0.2">
      <c r="A60" s="132" t="str">
        <f>Ingresos!A48</f>
        <v>EEE.05.03.007.000.000</v>
      </c>
      <c r="B60" s="187"/>
      <c r="C60" s="133" t="str">
        <f>Ingresos!B48</f>
        <v>Del Tesoro Público</v>
      </c>
      <c r="D60" s="134">
        <f>(Ingresos!C48)/1000</f>
        <v>0</v>
      </c>
      <c r="E60" s="134">
        <f>(Ingresos!D48)/1000</f>
        <v>0</v>
      </c>
      <c r="F60" s="134">
        <f>(Ingresos!E48)/1000</f>
        <v>0</v>
      </c>
      <c r="G60" s="134">
        <f>(Ingresos!F48)/1000</f>
        <v>0</v>
      </c>
    </row>
    <row r="61" spans="1:7" x14ac:dyDescent="0.2">
      <c r="A61" s="132" t="str">
        <f>Ingresos!A49</f>
        <v>EEE.05.03.007.001.000</v>
      </c>
      <c r="B61" s="187"/>
      <c r="C61" s="133" t="str">
        <f>Ingresos!B49</f>
        <v>Patentes Acuícolas Ley Nº 20.033 Art. 8º</v>
      </c>
      <c r="D61" s="134">
        <f>(Ingresos!C49)/1000</f>
        <v>0</v>
      </c>
      <c r="E61" s="134">
        <f>(Ingresos!D49)/1000</f>
        <v>0</v>
      </c>
      <c r="F61" s="134">
        <f>(Ingresos!E49)/1000</f>
        <v>0</v>
      </c>
      <c r="G61" s="134">
        <f>(Ingresos!F49)/1000</f>
        <v>0</v>
      </c>
    </row>
    <row r="62" spans="1:7" x14ac:dyDescent="0.2">
      <c r="A62" s="132" t="str">
        <f>Ingresos!A50</f>
        <v>EEE.05.03.007.004.000</v>
      </c>
      <c r="B62" s="187"/>
      <c r="C62" s="133" t="str">
        <f>Ingresos!B50</f>
        <v>Bonificación Adicional Ley de Incentivo al Retiro</v>
      </c>
      <c r="D62" s="134">
        <f>(Ingresos!C50)/1000</f>
        <v>0</v>
      </c>
      <c r="E62" s="134">
        <f>(Ingresos!D50)/1000</f>
        <v>0</v>
      </c>
      <c r="F62" s="134">
        <f>(Ingresos!E50)/1000</f>
        <v>0</v>
      </c>
      <c r="G62" s="134">
        <f>(Ingresos!F50)/1000</f>
        <v>0</v>
      </c>
    </row>
    <row r="63" spans="1:7" x14ac:dyDescent="0.2">
      <c r="A63" s="132" t="str">
        <f>Ingresos!A51</f>
        <v>EEE.05.03.007.999.000</v>
      </c>
      <c r="B63" s="187"/>
      <c r="C63" s="133" t="str">
        <f>Ingresos!B51</f>
        <v>Otras Transferencias Corrientes del Tesoro Público</v>
      </c>
      <c r="D63" s="134">
        <f>(Ingresos!C51)/1000</f>
        <v>0</v>
      </c>
      <c r="E63" s="134">
        <f>(Ingresos!D51)/1000</f>
        <v>0</v>
      </c>
      <c r="F63" s="134">
        <f>(Ingresos!E51)/1000</f>
        <v>0</v>
      </c>
      <c r="G63" s="134">
        <f>(Ingresos!F51)/1000</f>
        <v>0</v>
      </c>
    </row>
    <row r="64" spans="1:7" x14ac:dyDescent="0.2">
      <c r="A64" s="132" t="str">
        <f>Ingresos!A52</f>
        <v>EEE.05.03.009.000.000</v>
      </c>
      <c r="B64" s="187"/>
      <c r="C64" s="133" t="str">
        <f>Ingresos!B52</f>
        <v>De la Dirección de Educación Pública</v>
      </c>
      <c r="D64" s="134">
        <f>(Ingresos!C52)/1000</f>
        <v>0</v>
      </c>
      <c r="E64" s="134">
        <f>(Ingresos!D52)/1000</f>
        <v>0</v>
      </c>
      <c r="F64" s="134">
        <f>(Ingresos!E52)/1000</f>
        <v>0</v>
      </c>
      <c r="G64" s="134">
        <f>(Ingresos!F52)/1000</f>
        <v>0</v>
      </c>
    </row>
    <row r="65" spans="1:7" x14ac:dyDescent="0.2">
      <c r="A65" s="132" t="str">
        <f>Ingresos!A53</f>
        <v>EEE.05.03.009.001.000</v>
      </c>
      <c r="B65" s="187"/>
      <c r="C65" s="133" t="str">
        <f>Ingresos!B53</f>
        <v>Fondo de Apoyo a la Educación Pública</v>
      </c>
      <c r="D65" s="134">
        <f>(Ingresos!C53)/1000</f>
        <v>0</v>
      </c>
      <c r="E65" s="134">
        <f>(Ingresos!D53)/1000</f>
        <v>0</v>
      </c>
      <c r="F65" s="134">
        <f>(Ingresos!E53)/1000</f>
        <v>0</v>
      </c>
      <c r="G65" s="134">
        <f>(Ingresos!F53)/1000</f>
        <v>0</v>
      </c>
    </row>
    <row r="66" spans="1:7" x14ac:dyDescent="0.2">
      <c r="A66" s="132" t="str">
        <f>Ingresos!A54</f>
        <v>EEE.05.03.009.999.000</v>
      </c>
      <c r="B66" s="187"/>
      <c r="C66" s="133" t="str">
        <f>Ingresos!B54</f>
        <v>Otros</v>
      </c>
      <c r="D66" s="134">
        <f>(Ingresos!C54)/1000</f>
        <v>0</v>
      </c>
      <c r="E66" s="134">
        <f>(Ingresos!D54)/1000</f>
        <v>0</v>
      </c>
      <c r="F66" s="134">
        <f>(Ingresos!E54)/1000</f>
        <v>0</v>
      </c>
      <c r="G66" s="134">
        <f>(Ingresos!F54)/1000</f>
        <v>0</v>
      </c>
    </row>
    <row r="67" spans="1:7" x14ac:dyDescent="0.2">
      <c r="A67" s="132" t="str">
        <f>Ingresos!A55</f>
        <v>EEE.05.03.099.000.000</v>
      </c>
      <c r="B67" s="187"/>
      <c r="C67" s="133" t="str">
        <f>Ingresos!B55</f>
        <v>De Otras Entidades Públicas</v>
      </c>
      <c r="D67" s="134">
        <f>(Ingresos!C55)/1000</f>
        <v>235000</v>
      </c>
      <c r="E67" s="134">
        <f>(Ingresos!D55)/1000</f>
        <v>154951.61499999999</v>
      </c>
      <c r="F67" s="134">
        <f>(Ingresos!E55)/1000</f>
        <v>154951.61499999999</v>
      </c>
      <c r="G67" s="134">
        <f>(Ingresos!F55)/1000</f>
        <v>0</v>
      </c>
    </row>
    <row r="68" spans="1:7" x14ac:dyDescent="0.2">
      <c r="A68" s="132" t="str">
        <f>Ingresos!A56</f>
        <v>EEE.05.03.100.000.000</v>
      </c>
      <c r="B68" s="187"/>
      <c r="C68" s="133" t="str">
        <f>Ingresos!B56</f>
        <v>De Otras Municipalidades</v>
      </c>
      <c r="D68" s="134">
        <f>(Ingresos!C56)/1000</f>
        <v>0</v>
      </c>
      <c r="E68" s="134">
        <f>(Ingresos!D56)/1000</f>
        <v>0</v>
      </c>
      <c r="F68" s="134">
        <f>(Ingresos!E56)/1000</f>
        <v>0</v>
      </c>
      <c r="G68" s="134">
        <f>(Ingresos!F56)/1000</f>
        <v>0</v>
      </c>
    </row>
    <row r="69" spans="1:7" x14ac:dyDescent="0.2">
      <c r="A69" s="132" t="str">
        <f>Ingresos!A57</f>
        <v>EEE.05.03.101.000.000</v>
      </c>
      <c r="B69" s="187"/>
      <c r="C69" s="133" t="str">
        <f>Ingresos!B57</f>
        <v>De la Municipalidad a Servicios Incorporados a su Gestión</v>
      </c>
      <c r="D69" s="134">
        <f>(Ingresos!C57)/1000</f>
        <v>1490000</v>
      </c>
      <c r="E69" s="134">
        <f>(Ingresos!D57)/1000</f>
        <v>1490000</v>
      </c>
      <c r="F69" s="134">
        <f>(Ingresos!E57)/1000</f>
        <v>1490000</v>
      </c>
      <c r="G69" s="134">
        <f>(Ingresos!F57)/1000</f>
        <v>0</v>
      </c>
    </row>
    <row r="70" spans="1:7" x14ac:dyDescent="0.2">
      <c r="A70" s="132" t="str">
        <f>Ingresos!A58</f>
        <v>EEE.05.06.000.000.000</v>
      </c>
      <c r="B70" s="187"/>
      <c r="C70" s="133" t="str">
        <f>Ingresos!B58</f>
        <v>DE GOBIERNOS EXTRANJEROS</v>
      </c>
      <c r="D70" s="134">
        <f>(Ingresos!C58)/1000</f>
        <v>0</v>
      </c>
      <c r="E70" s="134">
        <f>(Ingresos!D58)/1000</f>
        <v>0</v>
      </c>
      <c r="F70" s="134">
        <f>(Ingresos!E58)/1000</f>
        <v>0</v>
      </c>
      <c r="G70" s="134">
        <f>(Ingresos!F58)/1000</f>
        <v>0</v>
      </c>
    </row>
    <row r="71" spans="1:7" x14ac:dyDescent="0.2">
      <c r="A71" s="132" t="str">
        <f>Ingresos!A59</f>
        <v>EEE.05.06.001.000.000</v>
      </c>
      <c r="B71" s="187"/>
      <c r="C71" s="133" t="str">
        <f>Ingresos!B59</f>
        <v>Donación de Gobiernos Extranjeros</v>
      </c>
      <c r="D71" s="134">
        <f>(Ingresos!C59)/1000</f>
        <v>0</v>
      </c>
      <c r="E71" s="134">
        <f>(Ingresos!D59)/1000</f>
        <v>0</v>
      </c>
      <c r="F71" s="134">
        <f>(Ingresos!E59)/1000</f>
        <v>0</v>
      </c>
      <c r="G71" s="134">
        <f>(Ingresos!F59)/1000</f>
        <v>0</v>
      </c>
    </row>
    <row r="72" spans="1:7" x14ac:dyDescent="0.2">
      <c r="A72" s="132" t="str">
        <f>Ingresos!A60</f>
        <v>EEE.06.00.000.000.000</v>
      </c>
      <c r="B72" s="187"/>
      <c r="C72" s="133" t="str">
        <f>Ingresos!B60</f>
        <v>CxC RENTAS DE LA PROPIEDAD</v>
      </c>
      <c r="D72" s="134">
        <f>(Ingresos!C60)/1000</f>
        <v>0</v>
      </c>
      <c r="E72" s="134">
        <f>(Ingresos!D60)/1000</f>
        <v>0</v>
      </c>
      <c r="F72" s="134">
        <f>(Ingresos!E60)/1000</f>
        <v>0</v>
      </c>
      <c r="G72" s="134">
        <f>(Ingresos!F60)/1000</f>
        <v>0</v>
      </c>
    </row>
    <row r="73" spans="1:7" x14ac:dyDescent="0.2">
      <c r="A73" s="132" t="str">
        <f>Ingresos!A61</f>
        <v>EEE.06.01.000.000.000</v>
      </c>
      <c r="B73" s="187"/>
      <c r="C73" s="133" t="str">
        <f>Ingresos!B61</f>
        <v>ARRIENDO DE ACTIVOS NO FINANCIEROS</v>
      </c>
      <c r="D73" s="134">
        <f>(Ingresos!C61)/1000</f>
        <v>0</v>
      </c>
      <c r="E73" s="134">
        <f>(Ingresos!D61)/1000</f>
        <v>0</v>
      </c>
      <c r="F73" s="134">
        <f>(Ingresos!E61)/1000</f>
        <v>0</v>
      </c>
      <c r="G73" s="134">
        <f>(Ingresos!F61)/1000</f>
        <v>0</v>
      </c>
    </row>
    <row r="74" spans="1:7" x14ac:dyDescent="0.2">
      <c r="A74" s="132" t="str">
        <f>Ingresos!A62</f>
        <v>EEE.06.02.000.000.000</v>
      </c>
      <c r="B74" s="187"/>
      <c r="C74" s="133" t="str">
        <f>Ingresos!B62</f>
        <v>DIVIDENDOS</v>
      </c>
      <c r="D74" s="134">
        <f>(Ingresos!C62)/1000</f>
        <v>0</v>
      </c>
      <c r="E74" s="134">
        <f>(Ingresos!D62)/1000</f>
        <v>0</v>
      </c>
      <c r="F74" s="134">
        <f>(Ingresos!E62)/1000</f>
        <v>0</v>
      </c>
      <c r="G74" s="134">
        <f>(Ingresos!F62)/1000</f>
        <v>0</v>
      </c>
    </row>
    <row r="75" spans="1:7" x14ac:dyDescent="0.2">
      <c r="A75" s="132" t="str">
        <f>Ingresos!A63</f>
        <v>EEE.06.03.000.000.000</v>
      </c>
      <c r="B75" s="187"/>
      <c r="C75" s="133" t="str">
        <f>Ingresos!B63</f>
        <v>INTERESES</v>
      </c>
      <c r="D75" s="134">
        <f>(Ingresos!C63)/1000</f>
        <v>0</v>
      </c>
      <c r="E75" s="134">
        <f>(Ingresos!D63)/1000</f>
        <v>0</v>
      </c>
      <c r="F75" s="134">
        <f>(Ingresos!E63)/1000</f>
        <v>0</v>
      </c>
      <c r="G75" s="134">
        <f>(Ingresos!F63)/1000</f>
        <v>0</v>
      </c>
    </row>
    <row r="76" spans="1:7" x14ac:dyDescent="0.2">
      <c r="A76" s="132" t="str">
        <f>Ingresos!A64</f>
        <v>EEE.06.04.000.000.000</v>
      </c>
      <c r="B76" s="187"/>
      <c r="C76" s="133" t="str">
        <f>Ingresos!B64</f>
        <v>PARTICIPACION DE UTILIDADES</v>
      </c>
      <c r="D76" s="134">
        <f>(Ingresos!C64)/1000</f>
        <v>0</v>
      </c>
      <c r="E76" s="134">
        <f>(Ingresos!D64)/1000</f>
        <v>0</v>
      </c>
      <c r="F76" s="134">
        <f>(Ingresos!E64)/1000</f>
        <v>0</v>
      </c>
      <c r="G76" s="134">
        <f>(Ingresos!F64)/1000</f>
        <v>0</v>
      </c>
    </row>
    <row r="77" spans="1:7" x14ac:dyDescent="0.2">
      <c r="A77" s="132" t="str">
        <f>Ingresos!A65</f>
        <v>EEE.06.99.000.000.000</v>
      </c>
      <c r="B77" s="187"/>
      <c r="C77" s="133" t="str">
        <f>Ingresos!B65</f>
        <v>OTRAS RENTAS DE LA PROPIEDAD</v>
      </c>
      <c r="D77" s="134">
        <f>(Ingresos!C65)/1000</f>
        <v>0</v>
      </c>
      <c r="E77" s="134">
        <f>(Ingresos!D65)/1000</f>
        <v>0</v>
      </c>
      <c r="F77" s="134">
        <f>(Ingresos!E65)/1000</f>
        <v>0</v>
      </c>
      <c r="G77" s="134">
        <f>(Ingresos!F65)/1000</f>
        <v>0</v>
      </c>
    </row>
    <row r="78" spans="1:7" x14ac:dyDescent="0.2">
      <c r="A78" s="132" t="str">
        <f>Ingresos!A66</f>
        <v>EEE.07.00.000.000.000</v>
      </c>
      <c r="B78" s="187"/>
      <c r="C78" s="133" t="str">
        <f>Ingresos!B66</f>
        <v>CxC INGRESOS DE OPERACIÓN</v>
      </c>
      <c r="D78" s="134">
        <f>(Ingresos!C66)/1000</f>
        <v>0</v>
      </c>
      <c r="E78" s="134">
        <f>(Ingresos!D66)/1000</f>
        <v>0</v>
      </c>
      <c r="F78" s="134">
        <f>(Ingresos!E66)/1000</f>
        <v>0</v>
      </c>
      <c r="G78" s="134">
        <f>(Ingresos!F66)/1000</f>
        <v>0</v>
      </c>
    </row>
    <row r="79" spans="1:7" x14ac:dyDescent="0.2">
      <c r="A79" s="132" t="str">
        <f>Ingresos!A67</f>
        <v>EEE.07.01.000.000.000</v>
      </c>
      <c r="B79" s="187"/>
      <c r="C79" s="133" t="str">
        <f>Ingresos!B67</f>
        <v>VENTA DE BIENES</v>
      </c>
      <c r="D79" s="134">
        <f>(Ingresos!C67)/1000</f>
        <v>0</v>
      </c>
      <c r="E79" s="134">
        <f>(Ingresos!D67)/1000</f>
        <v>0</v>
      </c>
      <c r="F79" s="134">
        <f>(Ingresos!E67)/1000</f>
        <v>0</v>
      </c>
      <c r="G79" s="134">
        <f>(Ingresos!F67)/1000</f>
        <v>0</v>
      </c>
    </row>
    <row r="80" spans="1:7" x14ac:dyDescent="0.2">
      <c r="A80" s="132" t="str">
        <f>Ingresos!A68</f>
        <v>EEE.07.02.000.000.000</v>
      </c>
      <c r="B80" s="187"/>
      <c r="C80" s="133" t="str">
        <f>Ingresos!B68</f>
        <v>VENTA DE SERVICIOS</v>
      </c>
      <c r="D80" s="134">
        <f>(Ingresos!C68)/1000</f>
        <v>0</v>
      </c>
      <c r="E80" s="134">
        <f>(Ingresos!D68)/1000</f>
        <v>0</v>
      </c>
      <c r="F80" s="134">
        <f>(Ingresos!E68)/1000</f>
        <v>0</v>
      </c>
      <c r="G80" s="134">
        <f>(Ingresos!F68)/1000</f>
        <v>0</v>
      </c>
    </row>
    <row r="81" spans="1:7" x14ac:dyDescent="0.2">
      <c r="A81" s="132" t="str">
        <f>Ingresos!A69</f>
        <v>EEE.08.00.000.000.000</v>
      </c>
      <c r="B81" s="187"/>
      <c r="C81" s="133" t="str">
        <f>Ingresos!B69</f>
        <v>CxC OTROS INGRESOS CORRIENTES</v>
      </c>
      <c r="D81" s="134">
        <f>(Ingresos!C69)/1000</f>
        <v>435000</v>
      </c>
      <c r="E81" s="134">
        <f>(Ingresos!D69)/1000</f>
        <v>842336.96400000004</v>
      </c>
      <c r="F81" s="134">
        <f>(Ingresos!E69)/1000</f>
        <v>842336.96400000004</v>
      </c>
      <c r="G81" s="134">
        <f>(Ingresos!F69)/1000</f>
        <v>0</v>
      </c>
    </row>
    <row r="82" spans="1:7" x14ac:dyDescent="0.2">
      <c r="A82" s="132" t="str">
        <f>Ingresos!A70</f>
        <v>EEE.08.01.000.000.000</v>
      </c>
      <c r="B82" s="187"/>
      <c r="C82" s="133" t="str">
        <f>Ingresos!B70</f>
        <v>RECUPERACIONES Y REEMBOLSOS POR LICENCIAS MEDICAS</v>
      </c>
      <c r="D82" s="134">
        <f>(Ingresos!C70)/1000</f>
        <v>435000</v>
      </c>
      <c r="E82" s="134">
        <f>(Ingresos!D70)/1000</f>
        <v>560037.88600000006</v>
      </c>
      <c r="F82" s="134">
        <f>(Ingresos!E70)/1000</f>
        <v>560037.88600000006</v>
      </c>
      <c r="G82" s="134">
        <f>(Ingresos!F70)/1000</f>
        <v>0</v>
      </c>
    </row>
    <row r="83" spans="1:7" x14ac:dyDescent="0.2">
      <c r="A83" s="132" t="str">
        <f>Ingresos!A71</f>
        <v>EEE.08.01.001.000.000</v>
      </c>
      <c r="B83" s="187"/>
      <c r="C83" s="133" t="str">
        <f>Ingresos!B71</f>
        <v>Reembolso Art. 4º Ley N º 19.345 y Ley Nº 19.117 Artículo Único</v>
      </c>
      <c r="D83" s="134">
        <f>(Ingresos!C71)/1000</f>
        <v>0</v>
      </c>
      <c r="E83" s="134">
        <f>(Ingresos!D71)/1000</f>
        <v>0</v>
      </c>
      <c r="F83" s="134">
        <f>(Ingresos!E71)/1000</f>
        <v>0</v>
      </c>
      <c r="G83" s="134">
        <f>(Ingresos!F71)/1000</f>
        <v>0</v>
      </c>
    </row>
    <row r="84" spans="1:7" x14ac:dyDescent="0.2">
      <c r="A84" s="132" t="str">
        <f>Ingresos!A72</f>
        <v>EEE.08.01.002.000.000</v>
      </c>
      <c r="B84" s="187"/>
      <c r="C84" s="133" t="str">
        <f>Ingresos!B72</f>
        <v>Recuperaciones Art. 12 Ley Nº 18.196 y Ley Nº 19.117 Artículo Único</v>
      </c>
      <c r="D84" s="134">
        <f>(Ingresos!C72)/1000</f>
        <v>435000</v>
      </c>
      <c r="E84" s="134">
        <f>(Ingresos!D72)/1000</f>
        <v>560037.88600000006</v>
      </c>
      <c r="F84" s="134">
        <f>(Ingresos!E72)/1000</f>
        <v>560037.88600000006</v>
      </c>
      <c r="G84" s="134">
        <f>(Ingresos!F72)/1000</f>
        <v>0</v>
      </c>
    </row>
    <row r="85" spans="1:7" s="120" customFormat="1" x14ac:dyDescent="0.2">
      <c r="A85" s="195" t="str">
        <f>Ingresos!A73</f>
        <v>EEE.08.02.000.000.000</v>
      </c>
      <c r="B85" s="135"/>
      <c r="C85" s="196" t="str">
        <f>Ingresos!B73</f>
        <v>MULTAS Y SANCIONES PECUNIARIAS</v>
      </c>
      <c r="D85" s="134">
        <f>(Ingresos!C73)/1000</f>
        <v>0</v>
      </c>
      <c r="E85" s="134">
        <f>(Ingresos!D73)/1000</f>
        <v>0</v>
      </c>
      <c r="F85" s="134">
        <f>(Ingresos!E73)/1000</f>
        <v>0</v>
      </c>
      <c r="G85" s="134">
        <f>(Ingresos!F73)/1000</f>
        <v>0</v>
      </c>
    </row>
    <row r="86" spans="1:7" x14ac:dyDescent="0.2">
      <c r="A86" s="132" t="str">
        <f>Ingresos!A74</f>
        <v>EEE.08.02.001.000.000</v>
      </c>
      <c r="B86" s="187"/>
      <c r="C86" s="133" t="str">
        <f>Ingresos!B74</f>
        <v>Multas - De Beneficio Municipal</v>
      </c>
      <c r="D86" s="134">
        <f>(Ingresos!C74)/1000</f>
        <v>0</v>
      </c>
      <c r="E86" s="134">
        <f>(Ingresos!D74)/1000</f>
        <v>0</v>
      </c>
      <c r="F86" s="134">
        <f>(Ingresos!E74)/1000</f>
        <v>0</v>
      </c>
      <c r="G86" s="134">
        <f>(Ingresos!F74)/1000</f>
        <v>0</v>
      </c>
    </row>
    <row r="87" spans="1:7" x14ac:dyDescent="0.2">
      <c r="A87" s="132" t="str">
        <f>Ingresos!A75</f>
        <v>EEE.08.02.001.001.000</v>
      </c>
      <c r="B87" s="187"/>
      <c r="C87" s="133" t="str">
        <f>Ingresos!B75</f>
        <v>Multas Ley de Tránsito</v>
      </c>
      <c r="D87" s="134">
        <f>(Ingresos!C75)/1000</f>
        <v>0</v>
      </c>
      <c r="E87" s="134">
        <f>(Ingresos!D75)/1000</f>
        <v>0</v>
      </c>
      <c r="F87" s="134">
        <f>(Ingresos!E75)/1000</f>
        <v>0</v>
      </c>
      <c r="G87" s="134">
        <f>(Ingresos!F75)/1000</f>
        <v>0</v>
      </c>
    </row>
    <row r="88" spans="1:7" x14ac:dyDescent="0.2">
      <c r="A88" s="132" t="str">
        <f>Ingresos!A76</f>
        <v>EEE.08.02.001.002.000</v>
      </c>
      <c r="B88" s="187"/>
      <c r="C88" s="133" t="str">
        <f>Ingresos!B76</f>
        <v>Multas Art. 14 N°6, Inc. 2°, ley N°18.695 – Multas TAG</v>
      </c>
      <c r="D88" s="134">
        <f>(Ingresos!C76)/1000</f>
        <v>0</v>
      </c>
      <c r="E88" s="134">
        <f>(Ingresos!D76)/1000</f>
        <v>0</v>
      </c>
      <c r="F88" s="134">
        <f>(Ingresos!E76)/1000</f>
        <v>0</v>
      </c>
      <c r="G88" s="134">
        <f>(Ingresos!F76)/1000</f>
        <v>0</v>
      </c>
    </row>
    <row r="89" spans="1:7" x14ac:dyDescent="0.2">
      <c r="A89" s="132" t="str">
        <f>Ingresos!A77</f>
        <v>EEE.08.02.001.003.000</v>
      </c>
      <c r="B89" s="187"/>
      <c r="C89" s="133" t="str">
        <f>Ingresos!B77</f>
        <v>Multas Art. 42, Decreto N°900 de 1996, Ministerio de Obras Públicas</v>
      </c>
      <c r="D89" s="134">
        <f>(Ingresos!C77)/1000</f>
        <v>0</v>
      </c>
      <c r="E89" s="134">
        <f>(Ingresos!D77)/1000</f>
        <v>0</v>
      </c>
      <c r="F89" s="134">
        <f>(Ingresos!E77)/1000</f>
        <v>0</v>
      </c>
      <c r="G89" s="134">
        <f>(Ingresos!F77)/1000</f>
        <v>0</v>
      </c>
    </row>
    <row r="90" spans="1:7" x14ac:dyDescent="0.2">
      <c r="A90" s="132" t="str">
        <f>Ingresos!A78</f>
        <v>EEE.08.02.001.004.000</v>
      </c>
      <c r="B90" s="187"/>
      <c r="C90" s="133" t="str">
        <f>Ingresos!B78</f>
        <v>Registro de Multas de Pasajeros Infractores-De Beneficio Municipal</v>
      </c>
      <c r="D90" s="134">
        <f>(Ingresos!C78)/1000</f>
        <v>0</v>
      </c>
      <c r="E90" s="134">
        <f>(Ingresos!D78)/1000</f>
        <v>0</v>
      </c>
      <c r="F90" s="134">
        <f>(Ingresos!E78)/1000</f>
        <v>0</v>
      </c>
      <c r="G90" s="134">
        <f>(Ingresos!F78)/1000</f>
        <v>0</v>
      </c>
    </row>
    <row r="91" spans="1:7" x14ac:dyDescent="0.2">
      <c r="A91" s="132" t="str">
        <f>Ingresos!A79</f>
        <v>EEE.08.02.001.999.000</v>
      </c>
      <c r="B91" s="187"/>
      <c r="C91" s="133" t="str">
        <f>Ingresos!B79</f>
        <v>Otras Multas de Beneficio Municipal</v>
      </c>
      <c r="D91" s="134">
        <f>(Ingresos!C79)/1000</f>
        <v>0</v>
      </c>
      <c r="E91" s="134">
        <f>(Ingresos!D79)/1000</f>
        <v>0</v>
      </c>
      <c r="F91" s="134">
        <f>(Ingresos!E79)/1000</f>
        <v>0</v>
      </c>
      <c r="G91" s="134">
        <f>(Ingresos!F79)/1000</f>
        <v>0</v>
      </c>
    </row>
    <row r="92" spans="1:7" x14ac:dyDescent="0.2">
      <c r="A92" s="132" t="str">
        <f>Ingresos!A80</f>
        <v>EEE.08.02.002.000.000</v>
      </c>
      <c r="B92" s="187"/>
      <c r="C92" s="133" t="str">
        <f>Ingresos!B80</f>
        <v>Multas Art.14, N°6, Ley N°18.695- De beneficio Fondo Común Municipal</v>
      </c>
      <c r="D92" s="134">
        <f>(Ingresos!C80)/1000</f>
        <v>0</v>
      </c>
      <c r="E92" s="134">
        <f>(Ingresos!D80)/1000</f>
        <v>0</v>
      </c>
      <c r="F92" s="134">
        <f>(Ingresos!E80)/1000</f>
        <v>0</v>
      </c>
      <c r="G92" s="134">
        <f>(Ingresos!F80)/1000</f>
        <v>0</v>
      </c>
    </row>
    <row r="93" spans="1:7" x14ac:dyDescent="0.2">
      <c r="A93" s="132" t="str">
        <f>Ingresos!A81</f>
        <v>EEE.08.02.002.001.000</v>
      </c>
      <c r="B93" s="187"/>
      <c r="C93" s="133" t="str">
        <f>Ingresos!B81</f>
        <v>Multas Art. 14 N°6, Inc. 1°, ley N°18.695 Equipo de Registro</v>
      </c>
      <c r="D93" s="134">
        <f>(Ingresos!C81)/1000</f>
        <v>0</v>
      </c>
      <c r="E93" s="134">
        <f>(Ingresos!D81)/1000</f>
        <v>0</v>
      </c>
      <c r="F93" s="134">
        <f>(Ingresos!E81)/1000</f>
        <v>0</v>
      </c>
      <c r="G93" s="134">
        <f>(Ingresos!F81)/1000</f>
        <v>0</v>
      </c>
    </row>
    <row r="94" spans="1:7" x14ac:dyDescent="0.2">
      <c r="A94" s="132" t="str">
        <f>Ingresos!A82</f>
        <v>EEE.08.02.002.002.000</v>
      </c>
      <c r="B94" s="187"/>
      <c r="C94" s="133" t="str">
        <f>Ingresos!B82</f>
        <v>Multas Art. 14 N°6, Inc. 2°, ley N°18.695 – Multas TAG</v>
      </c>
      <c r="D94" s="134">
        <f>(Ingresos!C82)/1000</f>
        <v>0</v>
      </c>
      <c r="E94" s="134">
        <f>(Ingresos!D82)/1000</f>
        <v>0</v>
      </c>
      <c r="F94" s="134">
        <f>(Ingresos!E82)/1000</f>
        <v>0</v>
      </c>
      <c r="G94" s="134">
        <f>(Ingresos!F82)/1000</f>
        <v>0</v>
      </c>
    </row>
    <row r="95" spans="1:7" x14ac:dyDescent="0.2">
      <c r="A95" s="132" t="str">
        <f>Ingresos!A83</f>
        <v>EEE.08.02.002.003.000</v>
      </c>
      <c r="B95" s="187"/>
      <c r="C95" s="133" t="str">
        <f>Ingresos!B83</f>
        <v>Multas Art. 42, Decreto N°900, de 1996, Ministerio de Obras Públicas</v>
      </c>
      <c r="D95" s="134">
        <f>(Ingresos!C83)/1000</f>
        <v>0</v>
      </c>
      <c r="E95" s="134">
        <f>(Ingresos!D83)/1000</f>
        <v>0</v>
      </c>
      <c r="F95" s="134">
        <f>(Ingresos!E83)/1000</f>
        <v>0</v>
      </c>
      <c r="G95" s="134">
        <f>(Ingresos!F83)/1000</f>
        <v>0</v>
      </c>
    </row>
    <row r="96" spans="1:7" x14ac:dyDescent="0.2">
      <c r="A96" s="132" t="str">
        <f>Ingresos!A84</f>
        <v>EEE.08.02.002.999.000</v>
      </c>
      <c r="B96" s="187"/>
      <c r="C96" s="133" t="str">
        <f>Ingresos!B84</f>
        <v>Otras Multas de Beneficio Fondo Común Municipal</v>
      </c>
      <c r="D96" s="134">
        <f>(Ingresos!C84)/1000</f>
        <v>0</v>
      </c>
      <c r="E96" s="134">
        <f>(Ingresos!D84)/1000</f>
        <v>0</v>
      </c>
      <c r="F96" s="134">
        <f>(Ingresos!E84)/1000</f>
        <v>0</v>
      </c>
      <c r="G96" s="134">
        <f>(Ingresos!F84)/1000</f>
        <v>0</v>
      </c>
    </row>
    <row r="97" spans="1:7" x14ac:dyDescent="0.2">
      <c r="A97" s="132" t="str">
        <f>Ingresos!A85</f>
        <v>EEE.08.02.003.000.000</v>
      </c>
      <c r="B97" s="187"/>
      <c r="C97" s="133" t="str">
        <f>Ingresos!B85</f>
        <v>Multas Ley de Alcoholes - De Beneficio Municipal</v>
      </c>
      <c r="D97" s="134">
        <f>(Ingresos!C85)/1000</f>
        <v>0</v>
      </c>
      <c r="E97" s="134">
        <f>(Ingresos!D85)/1000</f>
        <v>0</v>
      </c>
      <c r="F97" s="134">
        <f>(Ingresos!E85)/1000</f>
        <v>0</v>
      </c>
      <c r="G97" s="134">
        <f>(Ingresos!F85)/1000</f>
        <v>0</v>
      </c>
    </row>
    <row r="98" spans="1:7" x14ac:dyDescent="0.2">
      <c r="A98" s="132" t="str">
        <f>Ingresos!A86</f>
        <v>EEE.08.02.004.000.000</v>
      </c>
      <c r="B98" s="187"/>
      <c r="C98" s="133" t="str">
        <f>Ingresos!B86</f>
        <v>Multas Ley de Alcoholes - De Beneficio Servicios de Salud</v>
      </c>
      <c r="D98" s="134">
        <f>(Ingresos!C86)/1000</f>
        <v>0</v>
      </c>
      <c r="E98" s="134">
        <f>(Ingresos!D86)/1000</f>
        <v>0</v>
      </c>
      <c r="F98" s="134">
        <f>(Ingresos!E86)/1000</f>
        <v>0</v>
      </c>
      <c r="G98" s="134">
        <f>(Ingresos!F86)/1000</f>
        <v>0</v>
      </c>
    </row>
    <row r="99" spans="1:7" x14ac:dyDescent="0.2">
      <c r="A99" s="132" t="str">
        <f>Ingresos!A87</f>
        <v>EEE.08.02.005.000.000</v>
      </c>
      <c r="B99" s="187"/>
      <c r="C99" s="133" t="str">
        <f>Ingresos!B87</f>
        <v>Reg. de Multas de Tráns. no Pagadas - De Beneficio Municipal</v>
      </c>
      <c r="D99" s="134">
        <f>(Ingresos!C87)/1000</f>
        <v>0</v>
      </c>
      <c r="E99" s="134">
        <f>(Ingresos!D87)/1000</f>
        <v>0</v>
      </c>
      <c r="F99" s="134">
        <f>(Ingresos!E87)/1000</f>
        <v>0</v>
      </c>
      <c r="G99" s="134">
        <f>(Ingresos!F87)/1000</f>
        <v>0</v>
      </c>
    </row>
    <row r="100" spans="1:7" x14ac:dyDescent="0.2">
      <c r="A100" s="132" t="str">
        <f>Ingresos!A88</f>
        <v>EEE.08.02.006.000.000</v>
      </c>
      <c r="B100" s="187"/>
      <c r="C100" s="133" t="str">
        <f>Ingresos!B88</f>
        <v>Reg. de Multas de Tráns. no Pagadas - De Beneficio Otras Municipalidades</v>
      </c>
      <c r="D100" s="134">
        <f>(Ingresos!C88)/1000</f>
        <v>0</v>
      </c>
      <c r="E100" s="134">
        <f>(Ingresos!D88)/1000</f>
        <v>0</v>
      </c>
      <c r="F100" s="134">
        <f>(Ingresos!E88)/1000</f>
        <v>0</v>
      </c>
      <c r="G100" s="134">
        <f>(Ingresos!F88)/1000</f>
        <v>0</v>
      </c>
    </row>
    <row r="101" spans="1:7" x14ac:dyDescent="0.2">
      <c r="A101" s="132" t="str">
        <f>Ingresos!A89</f>
        <v>EEE.08.02.007.000.000</v>
      </c>
      <c r="B101" s="187"/>
      <c r="C101" s="133" t="str">
        <f>Ingresos!B89</f>
        <v>Multas Juzgado de Policía Local - De Beneficio Otras Municipalidades</v>
      </c>
      <c r="D101" s="134">
        <f>(Ingresos!C89)/1000</f>
        <v>0</v>
      </c>
      <c r="E101" s="134">
        <f>(Ingresos!D89)/1000</f>
        <v>0</v>
      </c>
      <c r="F101" s="134">
        <f>(Ingresos!E89)/1000</f>
        <v>0</v>
      </c>
      <c r="G101" s="134">
        <f>(Ingresos!F89)/1000</f>
        <v>0</v>
      </c>
    </row>
    <row r="102" spans="1:7" x14ac:dyDescent="0.2">
      <c r="A102" s="132" t="str">
        <f>Ingresos!A90</f>
        <v>EEE.08.02.008.000.000</v>
      </c>
      <c r="B102" s="187"/>
      <c r="C102" s="133" t="str">
        <f>Ingresos!B90</f>
        <v>Multas e Intereses</v>
      </c>
      <c r="D102" s="134">
        <f>(Ingresos!C90)/1000</f>
        <v>0</v>
      </c>
      <c r="E102" s="134">
        <f>(Ingresos!D90)/1000</f>
        <v>0</v>
      </c>
      <c r="F102" s="134">
        <f>(Ingresos!E90)/1000</f>
        <v>0</v>
      </c>
      <c r="G102" s="134">
        <f>(Ingresos!F90)/1000</f>
        <v>0</v>
      </c>
    </row>
    <row r="103" spans="1:7" x14ac:dyDescent="0.2">
      <c r="A103" s="132" t="str">
        <f>Ingresos!A91</f>
        <v>EEE.08.02.009.000.000</v>
      </c>
      <c r="B103" s="187"/>
      <c r="C103" s="133" t="str">
        <f>Ingresos!B91</f>
        <v>Registro de Multas de Pasajeros Infractores-De Beneficio Otras Municipalidades</v>
      </c>
      <c r="D103" s="134">
        <f>(Ingresos!C91)/1000</f>
        <v>0</v>
      </c>
      <c r="E103" s="134">
        <f>(Ingresos!D91)/1000</f>
        <v>0</v>
      </c>
      <c r="F103" s="134">
        <f>(Ingresos!E91)/1000</f>
        <v>0</v>
      </c>
      <c r="G103" s="134">
        <f>(Ingresos!F91)/1000</f>
        <v>0</v>
      </c>
    </row>
    <row r="104" spans="1:7" x14ac:dyDescent="0.2">
      <c r="A104" s="132" t="str">
        <f>Ingresos!A92</f>
        <v>EEE.08.03.000.000.000</v>
      </c>
      <c r="B104" s="187"/>
      <c r="C104" s="133" t="str">
        <f>Ingresos!B92</f>
        <v>PARTIC. DEL FONDO COMUN MUNICIPAL - Art. 38 D.L. Nº 3.063, de 1979</v>
      </c>
      <c r="D104" s="134">
        <f>(Ingresos!C92)/1000</f>
        <v>0</v>
      </c>
      <c r="E104" s="134">
        <f>(Ingresos!D92)/1000</f>
        <v>0</v>
      </c>
      <c r="F104" s="134">
        <f>(Ingresos!E92)/1000</f>
        <v>0</v>
      </c>
      <c r="G104" s="134">
        <f>(Ingresos!F92)/1000</f>
        <v>0</v>
      </c>
    </row>
    <row r="105" spans="1:7" x14ac:dyDescent="0.2">
      <c r="A105" s="132" t="str">
        <f>Ingresos!A93</f>
        <v>EEE.08.03.001.000.000</v>
      </c>
      <c r="B105" s="187"/>
      <c r="C105" s="133" t="str">
        <f>Ingresos!B93</f>
        <v>Participación Anual</v>
      </c>
      <c r="D105" s="134">
        <f>(Ingresos!C93)/1000</f>
        <v>0</v>
      </c>
      <c r="E105" s="134">
        <f>(Ingresos!D93)/1000</f>
        <v>0</v>
      </c>
      <c r="F105" s="134">
        <f>(Ingresos!E93)/1000</f>
        <v>0</v>
      </c>
      <c r="G105" s="134">
        <f>(Ingresos!F93)/1000</f>
        <v>0</v>
      </c>
    </row>
    <row r="106" spans="1:7" x14ac:dyDescent="0.2">
      <c r="A106" s="132" t="str">
        <f>Ingresos!A94</f>
        <v>EEE.08.03.002.000.000</v>
      </c>
      <c r="B106" s="187"/>
      <c r="C106" s="133" t="str">
        <f>Ingresos!B94</f>
        <v>Compensaciones Fondo Común Municipal</v>
      </c>
      <c r="D106" s="134">
        <f>(Ingresos!C94)/1000</f>
        <v>0</v>
      </c>
      <c r="E106" s="134">
        <f>(Ingresos!D94)/1000</f>
        <v>0</v>
      </c>
      <c r="F106" s="134">
        <f>(Ingresos!E94)/1000</f>
        <v>0</v>
      </c>
      <c r="G106" s="134">
        <f>(Ingresos!F94)/1000</f>
        <v>0</v>
      </c>
    </row>
    <row r="107" spans="1:7" x14ac:dyDescent="0.2">
      <c r="A107" s="132" t="str">
        <f>Ingresos!A95</f>
        <v>EEE.08.03.003.000.000</v>
      </c>
      <c r="B107" s="187"/>
      <c r="C107" s="133" t="str">
        <f>Ingresos!B95</f>
        <v>Aportes Extraordinarios</v>
      </c>
      <c r="D107" s="134">
        <f>(Ingresos!C95)/1000</f>
        <v>0</v>
      </c>
      <c r="E107" s="134">
        <f>(Ingresos!D95)/1000</f>
        <v>0</v>
      </c>
      <c r="F107" s="134">
        <f>(Ingresos!E95)/1000</f>
        <v>0</v>
      </c>
      <c r="G107" s="134">
        <f>(Ingresos!F95)/1000</f>
        <v>0</v>
      </c>
    </row>
    <row r="108" spans="1:7" x14ac:dyDescent="0.2">
      <c r="A108" s="132" t="str">
        <f>Ingresos!A96</f>
        <v>EEE.08.03.003.001.000</v>
      </c>
      <c r="B108" s="187"/>
      <c r="C108" s="133" t="str">
        <f>Ingresos!B96</f>
        <v>Aporte Extraordinarios</v>
      </c>
      <c r="D108" s="134">
        <f>(Ingresos!C96)/1000</f>
        <v>0</v>
      </c>
      <c r="E108" s="134">
        <f>(Ingresos!D96)/1000</f>
        <v>0</v>
      </c>
      <c r="F108" s="134">
        <f>(Ingresos!E96)/1000</f>
        <v>0</v>
      </c>
      <c r="G108" s="134">
        <f>(Ingresos!F96)/1000</f>
        <v>0</v>
      </c>
    </row>
    <row r="109" spans="1:7" x14ac:dyDescent="0.2">
      <c r="A109" s="132" t="str">
        <f>Ingresos!A97</f>
        <v>EEE.08.03.003.002.000</v>
      </c>
      <c r="B109" s="187"/>
      <c r="C109" s="133" t="str">
        <f>Ingresos!B97</f>
        <v>Anticipos de Aportes del Fondo Común Municipal por Leyes Especiales</v>
      </c>
      <c r="D109" s="134">
        <f>(Ingresos!C97)/1000</f>
        <v>0</v>
      </c>
      <c r="E109" s="134">
        <f>(Ingresos!D97)/1000</f>
        <v>0</v>
      </c>
      <c r="F109" s="134">
        <f>(Ingresos!E97)/1000</f>
        <v>0</v>
      </c>
      <c r="G109" s="134">
        <f>(Ingresos!F97)/1000</f>
        <v>0</v>
      </c>
    </row>
    <row r="110" spans="1:7" x14ac:dyDescent="0.2">
      <c r="A110" s="132" t="str">
        <f>Ingresos!A98</f>
        <v>EEE.08.04.000.000.000</v>
      </c>
      <c r="B110" s="187"/>
      <c r="C110" s="133" t="str">
        <f>Ingresos!B98</f>
        <v>FONDOS DE TERCEROS</v>
      </c>
      <c r="D110" s="134">
        <f>(Ingresos!C98)/1000</f>
        <v>0</v>
      </c>
      <c r="E110" s="134">
        <f>(Ingresos!D98)/1000</f>
        <v>0</v>
      </c>
      <c r="F110" s="134">
        <f>(Ingresos!E98)/1000</f>
        <v>0</v>
      </c>
      <c r="G110" s="134">
        <f>(Ingresos!F98)/1000</f>
        <v>0</v>
      </c>
    </row>
    <row r="111" spans="1:7" x14ac:dyDescent="0.2">
      <c r="A111" s="132" t="str">
        <f>Ingresos!A99</f>
        <v>EEE.08.04.001.000.000</v>
      </c>
      <c r="B111" s="187"/>
      <c r="C111" s="133" t="str">
        <f>Ingresos!B99</f>
        <v>Arancel al Registro de Multas de Tránsito No Pagadas</v>
      </c>
      <c r="D111" s="134">
        <f>(Ingresos!C99)/1000</f>
        <v>0</v>
      </c>
      <c r="E111" s="134">
        <f>(Ingresos!D99)/1000</f>
        <v>0</v>
      </c>
      <c r="F111" s="134">
        <f>(Ingresos!E99)/1000</f>
        <v>0</v>
      </c>
      <c r="G111" s="134">
        <f>(Ingresos!F99)/1000</f>
        <v>0</v>
      </c>
    </row>
    <row r="112" spans="1:7" x14ac:dyDescent="0.2">
      <c r="A112" s="132" t="str">
        <f>Ingresos!A100</f>
        <v>EEE.08.04.003.000.000</v>
      </c>
      <c r="B112" s="187"/>
      <c r="C112" s="133" t="str">
        <f>Ingresos!B100</f>
        <v>Cobros Judiciales a Favor de Empresas Concesionarias</v>
      </c>
      <c r="D112" s="134">
        <f>(Ingresos!C100)/1000</f>
        <v>0</v>
      </c>
      <c r="E112" s="134">
        <f>(Ingresos!D100)/1000</f>
        <v>0</v>
      </c>
      <c r="F112" s="134">
        <f>(Ingresos!E100)/1000</f>
        <v>0</v>
      </c>
      <c r="G112" s="134">
        <f>(Ingresos!F100)/1000</f>
        <v>0</v>
      </c>
    </row>
    <row r="113" spans="1:7" x14ac:dyDescent="0.2">
      <c r="A113" s="132" t="str">
        <f>Ingresos!A101</f>
        <v>EEE.08.04.999.000.000</v>
      </c>
      <c r="B113" s="187"/>
      <c r="C113" s="133" t="str">
        <f>Ingresos!B101</f>
        <v>Otros Fondos de Terceros</v>
      </c>
      <c r="D113" s="134">
        <f>(Ingresos!C101)/1000</f>
        <v>0</v>
      </c>
      <c r="E113" s="134">
        <f>(Ingresos!D101)/1000</f>
        <v>0</v>
      </c>
      <c r="F113" s="134">
        <f>(Ingresos!E101)/1000</f>
        <v>0</v>
      </c>
      <c r="G113" s="134">
        <f>(Ingresos!F101)/1000</f>
        <v>0</v>
      </c>
    </row>
    <row r="114" spans="1:7" x14ac:dyDescent="0.2">
      <c r="A114" s="132" t="str">
        <f>Ingresos!A102</f>
        <v>EEE.08.99.000.000.000</v>
      </c>
      <c r="B114" s="187"/>
      <c r="C114" s="133" t="str">
        <f>Ingresos!B102</f>
        <v>OTROS</v>
      </c>
      <c r="D114" s="134">
        <f>(Ingresos!C102)/1000</f>
        <v>0</v>
      </c>
      <c r="E114" s="134">
        <f>(Ingresos!D102)/1000</f>
        <v>282299.07799999998</v>
      </c>
      <c r="F114" s="134">
        <f>(Ingresos!E102)/1000</f>
        <v>282299.07799999998</v>
      </c>
      <c r="G114" s="134">
        <f>(Ingresos!F102)/1000</f>
        <v>0</v>
      </c>
    </row>
    <row r="115" spans="1:7" x14ac:dyDescent="0.2">
      <c r="A115" s="132" t="str">
        <f>Ingresos!A103</f>
        <v>EEE.08.99.001.000.000</v>
      </c>
      <c r="B115" s="187"/>
      <c r="C115" s="133" t="str">
        <f>Ingresos!B103</f>
        <v>Devoluc. y Reintegros no Provenientes de Impuestos</v>
      </c>
      <c r="D115" s="134">
        <f>(Ingresos!C103)/1000</f>
        <v>0</v>
      </c>
      <c r="E115" s="134">
        <f>(Ingresos!D103)/1000</f>
        <v>0</v>
      </c>
      <c r="F115" s="134">
        <f>(Ingresos!E103)/1000</f>
        <v>0</v>
      </c>
      <c r="G115" s="134">
        <f>(Ingresos!F103)/1000</f>
        <v>0</v>
      </c>
    </row>
    <row r="116" spans="1:7" x14ac:dyDescent="0.2">
      <c r="A116" s="132" t="str">
        <f>Ingresos!A104</f>
        <v>EEE.08.99.999.000.000</v>
      </c>
      <c r="B116" s="187"/>
      <c r="C116" s="133" t="str">
        <f>Ingresos!B104</f>
        <v>Otros</v>
      </c>
      <c r="D116" s="134">
        <f>(Ingresos!C104)/1000</f>
        <v>0</v>
      </c>
      <c r="E116" s="134">
        <f>(Ingresos!D104)/1000</f>
        <v>282299.07799999998</v>
      </c>
      <c r="F116" s="134">
        <f>(Ingresos!E104)/1000</f>
        <v>282299.07799999998</v>
      </c>
      <c r="G116" s="134">
        <f>(Ingresos!F104)/1000</f>
        <v>0</v>
      </c>
    </row>
    <row r="117" spans="1:7" x14ac:dyDescent="0.2">
      <c r="A117" s="132" t="str">
        <f>Ingresos!A105</f>
        <v>EEE.10.00.000.000.000</v>
      </c>
      <c r="B117" s="187"/>
      <c r="C117" s="133" t="str">
        <f>Ingresos!B105</f>
        <v>CxC  VENTA DE ACTIVOS NO FINANCIEROS</v>
      </c>
      <c r="D117" s="134">
        <f>(Ingresos!C105)/1000</f>
        <v>0</v>
      </c>
      <c r="E117" s="134">
        <f>(Ingresos!D105)/1000</f>
        <v>0</v>
      </c>
      <c r="F117" s="134">
        <f>(Ingresos!E105)/1000</f>
        <v>0</v>
      </c>
      <c r="G117" s="134">
        <f>(Ingresos!F105)/1000</f>
        <v>0</v>
      </c>
    </row>
    <row r="118" spans="1:7" x14ac:dyDescent="0.2">
      <c r="A118" s="132" t="str">
        <f>Ingresos!A106</f>
        <v>EEE.10.01.000.000.000</v>
      </c>
      <c r="B118" s="187"/>
      <c r="C118" s="133" t="str">
        <f>Ingresos!B106</f>
        <v>TERRENOS</v>
      </c>
      <c r="D118" s="134">
        <f>(Ingresos!C106)/1000</f>
        <v>0</v>
      </c>
      <c r="E118" s="134">
        <f>(Ingresos!D106)/1000</f>
        <v>0</v>
      </c>
      <c r="F118" s="134">
        <f>(Ingresos!E106)/1000</f>
        <v>0</v>
      </c>
      <c r="G118" s="134">
        <f>(Ingresos!F106)/1000</f>
        <v>0</v>
      </c>
    </row>
    <row r="119" spans="1:7" x14ac:dyDescent="0.2">
      <c r="A119" s="132" t="str">
        <f>Ingresos!A107</f>
        <v>EEE.10.02.000.000.000</v>
      </c>
      <c r="B119" s="187"/>
      <c r="C119" s="133" t="str">
        <f>Ingresos!B107</f>
        <v>EDIFICIOS</v>
      </c>
      <c r="D119" s="134">
        <f>(Ingresos!C107)/1000</f>
        <v>0</v>
      </c>
      <c r="E119" s="134">
        <f>(Ingresos!D107)/1000</f>
        <v>0</v>
      </c>
      <c r="F119" s="134">
        <f>(Ingresos!E107)/1000</f>
        <v>0</v>
      </c>
      <c r="G119" s="134">
        <f>(Ingresos!F107)/1000</f>
        <v>0</v>
      </c>
    </row>
    <row r="120" spans="1:7" x14ac:dyDescent="0.2">
      <c r="A120" s="132" t="str">
        <f>Ingresos!A108</f>
        <v>EEE.10.03.000.000.000</v>
      </c>
      <c r="B120" s="187"/>
      <c r="C120" s="133" t="str">
        <f>Ingresos!B108</f>
        <v>VEHICULOS</v>
      </c>
      <c r="D120" s="134">
        <f>(Ingresos!C108)/1000</f>
        <v>0</v>
      </c>
      <c r="E120" s="134">
        <f>(Ingresos!D108)/1000</f>
        <v>0</v>
      </c>
      <c r="F120" s="134">
        <f>(Ingresos!E108)/1000</f>
        <v>0</v>
      </c>
      <c r="G120" s="134">
        <f>(Ingresos!F108)/1000</f>
        <v>0</v>
      </c>
    </row>
    <row r="121" spans="1:7" x14ac:dyDescent="0.2">
      <c r="A121" s="132" t="str">
        <f>Ingresos!A109</f>
        <v>EEE.10.04.000.000.000</v>
      </c>
      <c r="B121" s="187"/>
      <c r="C121" s="133" t="str">
        <f>Ingresos!B109</f>
        <v>MOBILIARIO Y OTROS</v>
      </c>
      <c r="D121" s="134">
        <f>(Ingresos!C109)/1000</f>
        <v>0</v>
      </c>
      <c r="E121" s="134">
        <f>(Ingresos!D109)/1000</f>
        <v>0</v>
      </c>
      <c r="F121" s="134">
        <f>(Ingresos!E109)/1000</f>
        <v>0</v>
      </c>
      <c r="G121" s="134">
        <f>(Ingresos!F109)/1000</f>
        <v>0</v>
      </c>
    </row>
    <row r="122" spans="1:7" x14ac:dyDescent="0.2">
      <c r="A122" s="132" t="str">
        <f>Ingresos!A110</f>
        <v>EEE.10.05.000.000.000</v>
      </c>
      <c r="B122" s="187"/>
      <c r="C122" s="133" t="str">
        <f>Ingresos!B110</f>
        <v>MAQUINAS Y EQUIPOS</v>
      </c>
      <c r="D122" s="134">
        <f>(Ingresos!C110)/1000</f>
        <v>0</v>
      </c>
      <c r="E122" s="134">
        <f>(Ingresos!D110)/1000</f>
        <v>0</v>
      </c>
      <c r="F122" s="134">
        <f>(Ingresos!E110)/1000</f>
        <v>0</v>
      </c>
      <c r="G122" s="134">
        <f>(Ingresos!F110)/1000</f>
        <v>0</v>
      </c>
    </row>
    <row r="123" spans="1:7" x14ac:dyDescent="0.2">
      <c r="A123" s="132" t="str">
        <f>Ingresos!A111</f>
        <v>EEE.10.06.000.000.000</v>
      </c>
      <c r="B123" s="187"/>
      <c r="C123" s="133" t="str">
        <f>Ingresos!B111</f>
        <v>EQUIPOS INFORMATICOS</v>
      </c>
      <c r="D123" s="134">
        <f>(Ingresos!C111)/1000</f>
        <v>0</v>
      </c>
      <c r="E123" s="134">
        <f>(Ingresos!D111)/1000</f>
        <v>0</v>
      </c>
      <c r="F123" s="134">
        <f>(Ingresos!E111)/1000</f>
        <v>0</v>
      </c>
      <c r="G123" s="134">
        <f>(Ingresos!F111)/1000</f>
        <v>0</v>
      </c>
    </row>
    <row r="124" spans="1:7" x14ac:dyDescent="0.2">
      <c r="A124" s="132" t="str">
        <f>Ingresos!A112</f>
        <v>EEE.10.07.000.000.000</v>
      </c>
      <c r="B124" s="187"/>
      <c r="C124" s="133" t="str">
        <f>Ingresos!B112</f>
        <v>PROGRAMAS INFORMATICOS</v>
      </c>
      <c r="D124" s="134">
        <f>(Ingresos!C112)/1000</f>
        <v>0</v>
      </c>
      <c r="E124" s="134">
        <f>(Ingresos!D112)/1000</f>
        <v>0</v>
      </c>
      <c r="F124" s="134">
        <f>(Ingresos!E112)/1000</f>
        <v>0</v>
      </c>
      <c r="G124" s="134">
        <f>(Ingresos!F112)/1000</f>
        <v>0</v>
      </c>
    </row>
    <row r="125" spans="1:7" x14ac:dyDescent="0.2">
      <c r="A125" s="132" t="str">
        <f>Ingresos!A113</f>
        <v>EEE.10.99.000.000.000</v>
      </c>
      <c r="B125" s="187"/>
      <c r="C125" s="133" t="str">
        <f>Ingresos!B113</f>
        <v>OTROS ACTIVOS NO FINANCIEROS</v>
      </c>
      <c r="D125" s="134">
        <f>(Ingresos!C113)/1000</f>
        <v>0</v>
      </c>
      <c r="E125" s="134">
        <f>(Ingresos!D113)/1000</f>
        <v>0</v>
      </c>
      <c r="F125" s="134">
        <f>(Ingresos!E113)/1000</f>
        <v>0</v>
      </c>
      <c r="G125" s="134">
        <f>(Ingresos!F113)/1000</f>
        <v>0</v>
      </c>
    </row>
    <row r="126" spans="1:7" x14ac:dyDescent="0.2">
      <c r="A126" s="132" t="str">
        <f>Ingresos!A114</f>
        <v>EEE.11.00.000.000.000</v>
      </c>
      <c r="B126" s="187"/>
      <c r="C126" s="133" t="str">
        <f>Ingresos!B114</f>
        <v>CxC VENTA DE ACTIVOS FINANCIEROS</v>
      </c>
      <c r="D126" s="134">
        <f>(Ingresos!C114)/1000</f>
        <v>0</v>
      </c>
      <c r="E126" s="134">
        <f>(Ingresos!D114)/1000</f>
        <v>0</v>
      </c>
      <c r="F126" s="134">
        <f>(Ingresos!E114)/1000</f>
        <v>0</v>
      </c>
      <c r="G126" s="134">
        <f>(Ingresos!F114)/1000</f>
        <v>0</v>
      </c>
    </row>
    <row r="127" spans="1:7" x14ac:dyDescent="0.2">
      <c r="A127" s="132" t="str">
        <f>Ingresos!A115</f>
        <v>EEE.11.01.000.000.000</v>
      </c>
      <c r="B127" s="187"/>
      <c r="C127" s="133" t="str">
        <f>Ingresos!B115</f>
        <v>VENTA  O RESCATE DE TITULOS Y VALORES</v>
      </c>
      <c r="D127" s="134">
        <f>(Ingresos!C115)/1000</f>
        <v>0</v>
      </c>
      <c r="E127" s="134">
        <f>(Ingresos!D115)/1000</f>
        <v>0</v>
      </c>
      <c r="F127" s="134">
        <f>(Ingresos!E115)/1000</f>
        <v>0</v>
      </c>
      <c r="G127" s="134">
        <f>(Ingresos!F115)/1000</f>
        <v>0</v>
      </c>
    </row>
    <row r="128" spans="1:7" x14ac:dyDescent="0.2">
      <c r="A128" s="132" t="str">
        <f>Ingresos!A116</f>
        <v>EEE.11.01.001.000.000</v>
      </c>
      <c r="B128" s="187"/>
      <c r="C128" s="133" t="str">
        <f>Ingresos!B116</f>
        <v>Depósitos a Plazo</v>
      </c>
      <c r="D128" s="134">
        <f>(Ingresos!C116)/1000</f>
        <v>0</v>
      </c>
      <c r="E128" s="134">
        <f>(Ingresos!D116)/1000</f>
        <v>0</v>
      </c>
      <c r="F128" s="134">
        <f>(Ingresos!E116)/1000</f>
        <v>0</v>
      </c>
      <c r="G128" s="134">
        <f>(Ingresos!F116)/1000</f>
        <v>0</v>
      </c>
    </row>
    <row r="129" spans="1:7" x14ac:dyDescent="0.2">
      <c r="A129" s="132" t="str">
        <f>Ingresos!A117</f>
        <v>EEE.11.01.003.000.000</v>
      </c>
      <c r="B129" s="187"/>
      <c r="C129" s="133" t="str">
        <f>Ingresos!B117</f>
        <v>Cuotas de Fondos Mutuos</v>
      </c>
      <c r="D129" s="134">
        <f>(Ingresos!C117)/1000</f>
        <v>0</v>
      </c>
      <c r="E129" s="134">
        <f>(Ingresos!D117)/1000</f>
        <v>0</v>
      </c>
      <c r="F129" s="134">
        <f>(Ingresos!E117)/1000</f>
        <v>0</v>
      </c>
      <c r="G129" s="134">
        <f>(Ingresos!F117)/1000</f>
        <v>0</v>
      </c>
    </row>
    <row r="130" spans="1:7" x14ac:dyDescent="0.2">
      <c r="A130" s="132" t="str">
        <f>Ingresos!A118</f>
        <v>EEE.11.01.999.000.000</v>
      </c>
      <c r="B130" s="187"/>
      <c r="C130" s="133" t="str">
        <f>Ingresos!B118</f>
        <v>Otros</v>
      </c>
      <c r="D130" s="134">
        <f>(Ingresos!C118)/1000</f>
        <v>0</v>
      </c>
      <c r="E130" s="134">
        <f>(Ingresos!D118)/1000</f>
        <v>0</v>
      </c>
      <c r="F130" s="134">
        <f>(Ingresos!E118)/1000</f>
        <v>0</v>
      </c>
      <c r="G130" s="134">
        <f>(Ingresos!F118)/1000</f>
        <v>0</v>
      </c>
    </row>
    <row r="131" spans="1:7" x14ac:dyDescent="0.2">
      <c r="A131" s="132" t="str">
        <f>Ingresos!A119</f>
        <v>EEE.11.02.000.000.000</v>
      </c>
      <c r="B131" s="187"/>
      <c r="C131" s="133" t="str">
        <f>Ingresos!B119</f>
        <v>VENTA DE ACCIONES Y PARTICIPACIONES DE CAPITAL</v>
      </c>
      <c r="D131" s="134">
        <f>(Ingresos!C119)/1000</f>
        <v>0</v>
      </c>
      <c r="E131" s="134">
        <f>(Ingresos!D119)/1000</f>
        <v>0</v>
      </c>
      <c r="F131" s="134">
        <f>(Ingresos!E119)/1000</f>
        <v>0</v>
      </c>
      <c r="G131" s="134">
        <f>(Ingresos!F119)/1000</f>
        <v>0</v>
      </c>
    </row>
    <row r="132" spans="1:7" x14ac:dyDescent="0.2">
      <c r="A132" s="132" t="str">
        <f>Ingresos!A120</f>
        <v>EEE.11.99.000.000.000</v>
      </c>
      <c r="B132" s="187"/>
      <c r="C132" s="133" t="str">
        <f>Ingresos!B120</f>
        <v>OTROS ACTIVOS FINANCIEROS</v>
      </c>
      <c r="D132" s="134">
        <f>(Ingresos!C120)/1000</f>
        <v>0</v>
      </c>
      <c r="E132" s="134">
        <f>(Ingresos!D120)/1000</f>
        <v>0</v>
      </c>
      <c r="F132" s="134">
        <f>(Ingresos!E120)/1000</f>
        <v>0</v>
      </c>
      <c r="G132" s="134">
        <f>(Ingresos!F120)/1000</f>
        <v>0</v>
      </c>
    </row>
    <row r="133" spans="1:7" x14ac:dyDescent="0.2">
      <c r="A133" s="132" t="str">
        <f>Ingresos!A121</f>
        <v>EEE.12.00.000.000.000</v>
      </c>
      <c r="B133" s="187"/>
      <c r="C133" s="133" t="str">
        <f>Ingresos!B121</f>
        <v>CxC RECUPERACION DE PRESTAMOS</v>
      </c>
      <c r="D133" s="134">
        <f>(Ingresos!C121)/1000</f>
        <v>0</v>
      </c>
      <c r="E133" s="134">
        <f>(Ingresos!D121)/1000</f>
        <v>0</v>
      </c>
      <c r="F133" s="134">
        <f>(Ingresos!E121)/1000</f>
        <v>0</v>
      </c>
      <c r="G133" s="134">
        <f>(Ingresos!F121)/1000</f>
        <v>0</v>
      </c>
    </row>
    <row r="134" spans="1:7" x14ac:dyDescent="0.2">
      <c r="A134" s="132" t="str">
        <f>Ingresos!A122</f>
        <v>EEE.12.06.000.000.000</v>
      </c>
      <c r="B134" s="187"/>
      <c r="C134" s="133" t="str">
        <f>Ingresos!B122</f>
        <v>POR ANTICIPOS A CONTRATISTAS</v>
      </c>
      <c r="D134" s="134">
        <f>(Ingresos!C122)/1000</f>
        <v>0</v>
      </c>
      <c r="E134" s="134">
        <f>(Ingresos!D122)/1000</f>
        <v>0</v>
      </c>
      <c r="F134" s="134">
        <f>(Ingresos!E122)/1000</f>
        <v>0</v>
      </c>
      <c r="G134" s="134">
        <f>(Ingresos!F122)/1000</f>
        <v>0</v>
      </c>
    </row>
    <row r="135" spans="1:7" x14ac:dyDescent="0.2">
      <c r="A135" s="132" t="str">
        <f>Ingresos!A123</f>
        <v>EEE.12.09.000.000.000</v>
      </c>
      <c r="B135" s="187"/>
      <c r="C135" s="133" t="str">
        <f>Ingresos!B123</f>
        <v>POR VENTAS A PLAZO</v>
      </c>
      <c r="D135" s="134">
        <f>(Ingresos!C123)/1000</f>
        <v>0</v>
      </c>
      <c r="E135" s="134">
        <f>(Ingresos!D123)/1000</f>
        <v>0</v>
      </c>
      <c r="F135" s="134">
        <f>(Ingresos!E123)/1000</f>
        <v>0</v>
      </c>
      <c r="G135" s="134">
        <f>(Ingresos!F123)/1000</f>
        <v>0</v>
      </c>
    </row>
    <row r="136" spans="1:7" x14ac:dyDescent="0.2">
      <c r="A136" s="132" t="str">
        <f>Ingresos!A124</f>
        <v>EEE.12.10.000.000.000</v>
      </c>
      <c r="B136" s="187"/>
      <c r="C136" s="133" t="str">
        <f>Ingresos!B124</f>
        <v>INGRESOS POR PERCIBIR</v>
      </c>
      <c r="D136" s="134">
        <f>(Ingresos!C124)/1000</f>
        <v>0</v>
      </c>
      <c r="E136" s="134">
        <f>(Ingresos!D124)/1000</f>
        <v>0</v>
      </c>
      <c r="F136" s="134">
        <f>(Ingresos!E124)/1000</f>
        <v>0</v>
      </c>
      <c r="G136" s="134">
        <f>(Ingresos!F124)/1000</f>
        <v>0</v>
      </c>
    </row>
    <row r="137" spans="1:7" x14ac:dyDescent="0.2">
      <c r="A137" s="132" t="str">
        <f>Ingresos!A125</f>
        <v>EEE.13.00.000.000.000</v>
      </c>
      <c r="B137" s="187"/>
      <c r="C137" s="133" t="str">
        <f>Ingresos!B125</f>
        <v>CxC TRANSFERENCIAS PARA GASTOS DE CAPITAL</v>
      </c>
      <c r="D137" s="134">
        <f>(Ingresos!C125)/1000</f>
        <v>0</v>
      </c>
      <c r="E137" s="134">
        <f>(Ingresos!D125)/1000</f>
        <v>0</v>
      </c>
      <c r="F137" s="134">
        <f>(Ingresos!E125)/1000</f>
        <v>0</v>
      </c>
      <c r="G137" s="134">
        <f>(Ingresos!F125)/1000</f>
        <v>0</v>
      </c>
    </row>
    <row r="138" spans="1:7" x14ac:dyDescent="0.2">
      <c r="A138" s="132" t="str">
        <f>Ingresos!A126</f>
        <v>EEE.13.01.000.000.000</v>
      </c>
      <c r="B138" s="187"/>
      <c r="C138" s="133" t="str">
        <f>Ingresos!B126</f>
        <v>DEL SECTOR PRIVADO</v>
      </c>
      <c r="D138" s="134">
        <f>(Ingresos!C126)/1000</f>
        <v>0</v>
      </c>
      <c r="E138" s="134">
        <f>(Ingresos!D126)/1000</f>
        <v>0</v>
      </c>
      <c r="F138" s="134">
        <f>(Ingresos!E126)/1000</f>
        <v>0</v>
      </c>
      <c r="G138" s="134">
        <f>(Ingresos!F126)/1000</f>
        <v>0</v>
      </c>
    </row>
    <row r="139" spans="1:7" x14ac:dyDescent="0.2">
      <c r="A139" s="132" t="str">
        <f>Ingresos!A127</f>
        <v>EEE.13.01.001.000.000</v>
      </c>
      <c r="B139" s="187"/>
      <c r="C139" s="133" t="str">
        <f>Ingresos!B127</f>
        <v>De la Comunidad - Programa Pavimentos Participativos</v>
      </c>
      <c r="D139" s="134">
        <f>(Ingresos!C127)/1000</f>
        <v>0</v>
      </c>
      <c r="E139" s="134">
        <f>(Ingresos!D127)/1000</f>
        <v>0</v>
      </c>
      <c r="F139" s="134">
        <f>(Ingresos!E127)/1000</f>
        <v>0</v>
      </c>
      <c r="G139" s="134">
        <f>(Ingresos!F127)/1000</f>
        <v>0</v>
      </c>
    </row>
    <row r="140" spans="1:7" x14ac:dyDescent="0.2">
      <c r="A140" s="132" t="str">
        <f>Ingresos!A128</f>
        <v>EEE.13.01.999.000.000</v>
      </c>
      <c r="B140" s="187"/>
      <c r="C140" s="133" t="str">
        <f>Ingresos!B128</f>
        <v>Otras</v>
      </c>
      <c r="D140" s="134">
        <f>(Ingresos!C128)/1000</f>
        <v>0</v>
      </c>
      <c r="E140" s="134">
        <f>(Ingresos!D128)/1000</f>
        <v>0</v>
      </c>
      <c r="F140" s="134">
        <f>(Ingresos!E128)/1000</f>
        <v>0</v>
      </c>
      <c r="G140" s="134">
        <f>(Ingresos!F128)/1000</f>
        <v>0</v>
      </c>
    </row>
    <row r="141" spans="1:7" x14ac:dyDescent="0.2">
      <c r="A141" s="132" t="str">
        <f>Ingresos!A129</f>
        <v>EEE.13.03.000.000.000</v>
      </c>
      <c r="B141" s="187"/>
      <c r="C141" s="133" t="str">
        <f>Ingresos!B129</f>
        <v>DE OTRAS ENTIDADES PUBLICAS</v>
      </c>
      <c r="D141" s="134">
        <f>(Ingresos!C129)/1000</f>
        <v>0</v>
      </c>
      <c r="E141" s="134">
        <f>(Ingresos!D129)/1000</f>
        <v>0</v>
      </c>
      <c r="F141" s="134">
        <f>(Ingresos!E129)/1000</f>
        <v>0</v>
      </c>
      <c r="G141" s="134">
        <f>(Ingresos!F129)/1000</f>
        <v>0</v>
      </c>
    </row>
    <row r="142" spans="1:7" x14ac:dyDescent="0.2">
      <c r="A142" s="132" t="str">
        <f>Ingresos!A130</f>
        <v>EEE.13.03.002.000.000</v>
      </c>
      <c r="B142" s="187"/>
      <c r="C142" s="133" t="str">
        <f>Ingresos!B130</f>
        <v>De la Subsecretaría de Desarrollo Regional y Administrativo</v>
      </c>
      <c r="D142" s="134">
        <f>(Ingresos!C130)/1000</f>
        <v>0</v>
      </c>
      <c r="E142" s="134">
        <f>(Ingresos!D130)/1000</f>
        <v>0</v>
      </c>
      <c r="F142" s="134">
        <f>(Ingresos!E130)/1000</f>
        <v>0</v>
      </c>
      <c r="G142" s="134">
        <f>(Ingresos!F130)/1000</f>
        <v>0</v>
      </c>
    </row>
    <row r="143" spans="1:7" x14ac:dyDescent="0.2">
      <c r="A143" s="132" t="str">
        <f>Ingresos!A131</f>
        <v>EEE.13.03.002.001.000</v>
      </c>
      <c r="B143" s="187"/>
      <c r="C143" s="133" t="str">
        <f>Ingresos!B131</f>
        <v>Programa Mejoramiento Urbano y Equipamiento Comunal (PMU)</v>
      </c>
      <c r="D143" s="134">
        <f>(Ingresos!C131)/1000</f>
        <v>0</v>
      </c>
      <c r="E143" s="134">
        <f>(Ingresos!D131)/1000</f>
        <v>0</v>
      </c>
      <c r="F143" s="134">
        <f>(Ingresos!E131)/1000</f>
        <v>0</v>
      </c>
      <c r="G143" s="134">
        <f>(Ingresos!F131)/1000</f>
        <v>0</v>
      </c>
    </row>
    <row r="144" spans="1:7" x14ac:dyDescent="0.2">
      <c r="A144" s="132" t="str">
        <f>Ingresos!A132</f>
        <v>EEE.13.03.002.002.000</v>
      </c>
      <c r="B144" s="187"/>
      <c r="C144" s="133" t="str">
        <f>Ingresos!B132</f>
        <v>Programa Mejoramiento de Barrios (PMB)</v>
      </c>
      <c r="D144" s="134">
        <f>(Ingresos!C132)/1000</f>
        <v>0</v>
      </c>
      <c r="E144" s="134">
        <f>(Ingresos!D132)/1000</f>
        <v>0</v>
      </c>
      <c r="F144" s="134">
        <f>(Ingresos!E132)/1000</f>
        <v>0</v>
      </c>
      <c r="G144" s="134">
        <f>(Ingresos!F132)/1000</f>
        <v>0</v>
      </c>
    </row>
    <row r="145" spans="1:7" x14ac:dyDescent="0.2">
      <c r="A145" s="132" t="str">
        <f>Ingresos!A133</f>
        <v>EEE.13.03.002.999.000</v>
      </c>
      <c r="B145" s="187"/>
      <c r="C145" s="133" t="str">
        <f>Ingresos!B133</f>
        <v>Otras Transferencias para Gastos de Capital de la SUBDERE</v>
      </c>
      <c r="D145" s="134">
        <f>(Ingresos!C133)/1000</f>
        <v>0</v>
      </c>
      <c r="E145" s="134">
        <f>(Ingresos!D133)/1000</f>
        <v>0</v>
      </c>
      <c r="F145" s="134">
        <f>(Ingresos!E133)/1000</f>
        <v>0</v>
      </c>
      <c r="G145" s="134">
        <f>(Ingresos!F133)/1000</f>
        <v>0</v>
      </c>
    </row>
    <row r="146" spans="1:7" x14ac:dyDescent="0.2">
      <c r="A146" s="132" t="str">
        <f>Ingresos!A134</f>
        <v>EEE.13.03.004.000.000</v>
      </c>
      <c r="B146" s="187"/>
      <c r="C146" s="133" t="str">
        <f>Ingresos!B134</f>
        <v>De la Subsecretaría de Educación</v>
      </c>
      <c r="D146" s="134">
        <f>(Ingresos!C134)/1000</f>
        <v>0</v>
      </c>
      <c r="E146" s="134">
        <f>(Ingresos!D134)/1000</f>
        <v>0</v>
      </c>
      <c r="F146" s="134">
        <f>(Ingresos!E134)/1000</f>
        <v>0</v>
      </c>
      <c r="G146" s="134">
        <f>(Ingresos!F134)/1000</f>
        <v>0</v>
      </c>
    </row>
    <row r="147" spans="1:7" x14ac:dyDescent="0.2">
      <c r="A147" s="132" t="str">
        <f>Ingresos!A135</f>
        <v>EEE.13.03.004.002.000</v>
      </c>
      <c r="B147" s="187"/>
      <c r="C147" s="133" t="str">
        <f>Ingresos!B135</f>
        <v>Otros Aportes</v>
      </c>
      <c r="D147" s="134">
        <f>(Ingresos!C135)/1000</f>
        <v>0</v>
      </c>
      <c r="E147" s="134">
        <f>(Ingresos!D135)/1000</f>
        <v>0</v>
      </c>
      <c r="F147" s="134">
        <f>(Ingresos!E135)/1000</f>
        <v>0</v>
      </c>
      <c r="G147" s="134">
        <f>(Ingresos!F135)/1000</f>
        <v>0</v>
      </c>
    </row>
    <row r="148" spans="1:7" x14ac:dyDescent="0.2">
      <c r="A148" s="132" t="str">
        <f>Ingresos!A136</f>
        <v>EEE.13.03.005.000.000</v>
      </c>
      <c r="B148" s="187"/>
      <c r="C148" s="133" t="str">
        <f>Ingresos!B136</f>
        <v>Del Tesoro Público</v>
      </c>
      <c r="D148" s="134">
        <f>(Ingresos!C136)/1000</f>
        <v>0</v>
      </c>
      <c r="E148" s="134">
        <f>(Ingresos!D136)/1000</f>
        <v>0</v>
      </c>
      <c r="F148" s="134">
        <f>(Ingresos!E136)/1000</f>
        <v>0</v>
      </c>
      <c r="G148" s="134">
        <f>(Ingresos!F136)/1000</f>
        <v>0</v>
      </c>
    </row>
    <row r="149" spans="1:7" x14ac:dyDescent="0.2">
      <c r="A149" s="132" t="str">
        <f>Ingresos!A137</f>
        <v>EEE.13.03.005.001.000</v>
      </c>
      <c r="B149" s="187"/>
      <c r="C149" s="133" t="str">
        <f>Ingresos!B137</f>
        <v>Patentes Mineras Ley Nº 19.143</v>
      </c>
      <c r="D149" s="134">
        <f>(Ingresos!C137)/1000</f>
        <v>0</v>
      </c>
      <c r="E149" s="134">
        <f>(Ingresos!D137)/1000</f>
        <v>0</v>
      </c>
      <c r="F149" s="134">
        <f>(Ingresos!E137)/1000</f>
        <v>0</v>
      </c>
      <c r="G149" s="134">
        <f>(Ingresos!F137)/1000</f>
        <v>0</v>
      </c>
    </row>
    <row r="150" spans="1:7" x14ac:dyDescent="0.2">
      <c r="A150" s="132" t="str">
        <f>Ingresos!A138</f>
        <v>EEE.13.03.005.002.000</v>
      </c>
      <c r="B150" s="187"/>
      <c r="C150" s="133" t="str">
        <f>Ingresos!B138</f>
        <v>Casinos de Juegos Ley Nº 19.995</v>
      </c>
      <c r="D150" s="134">
        <f>(Ingresos!C138)/1000</f>
        <v>0</v>
      </c>
      <c r="E150" s="134">
        <f>(Ingresos!D138)/1000</f>
        <v>0</v>
      </c>
      <c r="F150" s="134">
        <f>(Ingresos!E138)/1000</f>
        <v>0</v>
      </c>
      <c r="G150" s="134">
        <f>(Ingresos!F138)/1000</f>
        <v>0</v>
      </c>
    </row>
    <row r="151" spans="1:7" x14ac:dyDescent="0.2">
      <c r="A151" s="132" t="str">
        <f>Ingresos!A139</f>
        <v>EEE.13.03.005.003.000</v>
      </c>
      <c r="B151" s="187"/>
      <c r="C151" s="133" t="str">
        <f>Ingresos!B139</f>
        <v>Patentes Geotermicas Ley N 19.657</v>
      </c>
      <c r="D151" s="134">
        <f>(Ingresos!C139)/1000</f>
        <v>0</v>
      </c>
      <c r="E151" s="134">
        <f>(Ingresos!D139)/1000</f>
        <v>0</v>
      </c>
      <c r="F151" s="134">
        <f>(Ingresos!E139)/1000</f>
        <v>0</v>
      </c>
      <c r="G151" s="134">
        <f>(Ingresos!F139)/1000</f>
        <v>0</v>
      </c>
    </row>
    <row r="152" spans="1:7" x14ac:dyDescent="0.2">
      <c r="A152" s="132" t="str">
        <f>Ingresos!A140</f>
        <v>EEE.13.03.005.999.000</v>
      </c>
      <c r="B152" s="187"/>
      <c r="C152" s="133" t="str">
        <f>Ingresos!B140</f>
        <v>Otras Transferencias para Gastos de Capital del Tesoro Público</v>
      </c>
      <c r="D152" s="134">
        <f>(Ingresos!C140)/1000</f>
        <v>0</v>
      </c>
      <c r="E152" s="134">
        <f>(Ingresos!D140)/1000</f>
        <v>0</v>
      </c>
      <c r="F152" s="134">
        <f>(Ingresos!E140)/1000</f>
        <v>0</v>
      </c>
      <c r="G152" s="134">
        <f>(Ingresos!F140)/1000</f>
        <v>0</v>
      </c>
    </row>
    <row r="153" spans="1:7" x14ac:dyDescent="0.2">
      <c r="A153" s="132" t="str">
        <f>Ingresos!A141</f>
        <v>EEE.13.03.006.000.000</v>
      </c>
      <c r="B153" s="187"/>
      <c r="C153" s="133" t="str">
        <f>Ingresos!B141</f>
        <v>De la Junta Nacional de Jardínes Infantiles</v>
      </c>
      <c r="D153" s="134">
        <f>(Ingresos!C141)/1000</f>
        <v>0</v>
      </c>
      <c r="E153" s="134">
        <f>(Ingresos!D141)/1000</f>
        <v>0</v>
      </c>
      <c r="F153" s="134">
        <f>(Ingresos!E141)/1000</f>
        <v>0</v>
      </c>
      <c r="G153" s="134">
        <f>(Ingresos!F141)/1000</f>
        <v>0</v>
      </c>
    </row>
    <row r="154" spans="1:7" x14ac:dyDescent="0.2">
      <c r="A154" s="132" t="str">
        <f>Ingresos!A142</f>
        <v>EEE.13.03.006.001.000</v>
      </c>
      <c r="B154" s="187"/>
      <c r="C154" s="133" t="str">
        <f>Ingresos!B142</f>
        <v>Convenio para Construccion, Adecuacion y Habilitacion de Espacios Deportivos</v>
      </c>
      <c r="D154" s="134">
        <f>(Ingresos!C142)/1000</f>
        <v>0</v>
      </c>
      <c r="E154" s="134">
        <f>(Ingresos!D142)/1000</f>
        <v>0</v>
      </c>
      <c r="F154" s="134">
        <f>(Ingresos!E142)/1000</f>
        <v>0</v>
      </c>
      <c r="G154" s="134">
        <f>(Ingresos!F142)/1000</f>
        <v>0</v>
      </c>
    </row>
    <row r="155" spans="1:7" x14ac:dyDescent="0.2">
      <c r="A155" s="132" t="str">
        <f>Ingresos!A143</f>
        <v>EEE.13.03.007.000.000</v>
      </c>
      <c r="B155" s="187"/>
      <c r="C155" s="133" t="str">
        <f>Ingresos!B143</f>
        <v>De la Dirección de Educación Pública</v>
      </c>
      <c r="D155" s="134">
        <f>(Ingresos!C143)/1000</f>
        <v>0</v>
      </c>
      <c r="E155" s="134">
        <f>(Ingresos!D143)/1000</f>
        <v>0</v>
      </c>
      <c r="F155" s="134">
        <f>(Ingresos!E143)/1000</f>
        <v>0</v>
      </c>
      <c r="G155" s="134">
        <f>(Ingresos!F143)/1000</f>
        <v>0</v>
      </c>
    </row>
    <row r="156" spans="1:7" x14ac:dyDescent="0.2">
      <c r="A156" s="132" t="str">
        <f>Ingresos!A144</f>
        <v>EEE.13.03.007.001.000</v>
      </c>
      <c r="B156" s="187"/>
      <c r="C156" s="133" t="str">
        <f>Ingresos!B144</f>
        <v>Mejoramiento de Infraestructura Escolar Pública</v>
      </c>
      <c r="D156" s="134">
        <f>(Ingresos!C144)/1000</f>
        <v>0</v>
      </c>
      <c r="E156" s="134">
        <f>(Ingresos!D144)/1000</f>
        <v>0</v>
      </c>
      <c r="F156" s="134">
        <f>(Ingresos!E144)/1000</f>
        <v>0</v>
      </c>
      <c r="G156" s="134">
        <f>(Ingresos!F144)/1000</f>
        <v>0</v>
      </c>
    </row>
    <row r="157" spans="1:7" x14ac:dyDescent="0.2">
      <c r="A157" s="132" t="str">
        <f>Ingresos!A145</f>
        <v>EEE.13.03.007.999.000</v>
      </c>
      <c r="B157" s="187"/>
      <c r="C157" s="133" t="str">
        <f>Ingresos!B145</f>
        <v>Otros</v>
      </c>
      <c r="D157" s="134">
        <f>(Ingresos!C145)/1000</f>
        <v>0</v>
      </c>
      <c r="E157" s="134">
        <f>(Ingresos!D145)/1000</f>
        <v>0</v>
      </c>
      <c r="F157" s="134">
        <f>(Ingresos!E145)/1000</f>
        <v>0</v>
      </c>
      <c r="G157" s="134">
        <f>(Ingresos!F145)/1000</f>
        <v>0</v>
      </c>
    </row>
    <row r="158" spans="1:7" x14ac:dyDescent="0.2">
      <c r="A158" s="132" t="str">
        <f>Ingresos!A146</f>
        <v>EEE.13.03.099.000.000</v>
      </c>
      <c r="B158" s="187"/>
      <c r="C158" s="133" t="str">
        <f>Ingresos!B146</f>
        <v>De Otras Entidades Públicas</v>
      </c>
      <c r="D158" s="134">
        <f>(Ingresos!C146)/1000</f>
        <v>0</v>
      </c>
      <c r="E158" s="134">
        <f>(Ingresos!D146)/1000</f>
        <v>0</v>
      </c>
      <c r="F158" s="134">
        <f>(Ingresos!E146)/1000</f>
        <v>0</v>
      </c>
      <c r="G158" s="134">
        <f>(Ingresos!F146)/1000</f>
        <v>0</v>
      </c>
    </row>
    <row r="159" spans="1:7" x14ac:dyDescent="0.2">
      <c r="A159" s="132" t="str">
        <f>Ingresos!A147</f>
        <v>EEE.13.04.000.000.000</v>
      </c>
      <c r="B159" s="187"/>
      <c r="C159" s="133" t="str">
        <f>Ingresos!B147</f>
        <v>DE EMPRESAS PÚBLICAS NO FINANCIERAS</v>
      </c>
      <c r="D159" s="134">
        <f>(Ingresos!C147)/1000</f>
        <v>0</v>
      </c>
      <c r="E159" s="134">
        <f>(Ingresos!D147)/1000</f>
        <v>0</v>
      </c>
      <c r="F159" s="134">
        <f>(Ingresos!E147)/1000</f>
        <v>0</v>
      </c>
      <c r="G159" s="134">
        <f>(Ingresos!F147)/1000</f>
        <v>0</v>
      </c>
    </row>
    <row r="160" spans="1:7" x14ac:dyDescent="0.2">
      <c r="A160" s="132" t="str">
        <f>Ingresos!A148</f>
        <v>EEE.13.04.001.000.000</v>
      </c>
      <c r="B160" s="187"/>
      <c r="C160" s="133" t="str">
        <f>Ingresos!B148</f>
        <v>De Zona Franca de Iquique S.A.</v>
      </c>
      <c r="D160" s="134">
        <f>(Ingresos!C148)/1000</f>
        <v>0</v>
      </c>
      <c r="E160" s="134">
        <f>(Ingresos!D148)/1000</f>
        <v>0</v>
      </c>
      <c r="F160" s="134">
        <f>(Ingresos!E148)/1000</f>
        <v>0</v>
      </c>
      <c r="G160" s="134">
        <f>(Ingresos!F148)/1000</f>
        <v>0</v>
      </c>
    </row>
    <row r="161" spans="1:7" x14ac:dyDescent="0.2">
      <c r="A161" s="132" t="str">
        <f>Ingresos!A149</f>
        <v>EEE.13.06.000.000.000</v>
      </c>
      <c r="B161" s="187"/>
      <c r="C161" s="133" t="str">
        <f>Ingresos!B149</f>
        <v>DE GOBIERNOS EXTRANJEROS</v>
      </c>
      <c r="D161" s="134">
        <f>(Ingresos!C149)/1000</f>
        <v>0</v>
      </c>
      <c r="E161" s="134">
        <f>(Ingresos!D149)/1000</f>
        <v>0</v>
      </c>
      <c r="F161" s="134">
        <f>(Ingresos!E149)/1000</f>
        <v>0</v>
      </c>
      <c r="G161" s="134">
        <f>(Ingresos!F149)/1000</f>
        <v>0</v>
      </c>
    </row>
    <row r="162" spans="1:7" x14ac:dyDescent="0.2">
      <c r="A162" s="132" t="str">
        <f>Ingresos!A150</f>
        <v>EEE.13.06.001.000.000</v>
      </c>
      <c r="B162" s="187"/>
      <c r="C162" s="133" t="str">
        <f>Ingresos!B150</f>
        <v>Donación de Gobierno Extranjero</v>
      </c>
      <c r="D162" s="134">
        <f>(Ingresos!C150)/1000</f>
        <v>0</v>
      </c>
      <c r="E162" s="134">
        <f>(Ingresos!D150)/1000</f>
        <v>0</v>
      </c>
      <c r="F162" s="134">
        <f>(Ingresos!E150)/1000</f>
        <v>0</v>
      </c>
      <c r="G162" s="134">
        <f>(Ingresos!F150)/1000</f>
        <v>0</v>
      </c>
    </row>
    <row r="163" spans="1:7" x14ac:dyDescent="0.2">
      <c r="A163" s="132" t="str">
        <f>Ingresos!A151</f>
        <v>EEE.14.00.000.000.000</v>
      </c>
      <c r="B163" s="187"/>
      <c r="C163" s="133" t="str">
        <f>Ingresos!B151</f>
        <v>CxC ENDEUDAMIENTO</v>
      </c>
      <c r="D163" s="134">
        <f>(Ingresos!C151)/1000</f>
        <v>0</v>
      </c>
      <c r="E163" s="134">
        <f>(Ingresos!D151)/1000</f>
        <v>0</v>
      </c>
      <c r="F163" s="134">
        <f>(Ingresos!E151)/1000</f>
        <v>0</v>
      </c>
      <c r="G163" s="134">
        <f>(Ingresos!F151)/1000</f>
        <v>0</v>
      </c>
    </row>
    <row r="164" spans="1:7" x14ac:dyDescent="0.2">
      <c r="A164" s="132" t="str">
        <f>Ingresos!A152</f>
        <v>EEE.14.01.000.000.000</v>
      </c>
      <c r="B164" s="187"/>
      <c r="C164" s="133" t="str">
        <f>Ingresos!B152</f>
        <v>ENDEUDAMIENTO INTERNO</v>
      </c>
      <c r="D164" s="134">
        <f>(Ingresos!C152)/1000</f>
        <v>0</v>
      </c>
      <c r="E164" s="134">
        <f>(Ingresos!D152)/1000</f>
        <v>0</v>
      </c>
      <c r="F164" s="134">
        <f>(Ingresos!E152)/1000</f>
        <v>0</v>
      </c>
      <c r="G164" s="134">
        <f>(Ingresos!F152)/1000</f>
        <v>0</v>
      </c>
    </row>
    <row r="165" spans="1:7" x14ac:dyDescent="0.2">
      <c r="A165" s="132" t="str">
        <f>Ingresos!A153</f>
        <v>EEE.14.01.002.000.000</v>
      </c>
      <c r="B165" s="187"/>
      <c r="C165" s="133" t="str">
        <f>Ingresos!B153</f>
        <v>Empréstitos</v>
      </c>
      <c r="D165" s="134">
        <f>(Ingresos!C153)/1000</f>
        <v>0</v>
      </c>
      <c r="E165" s="134">
        <f>(Ingresos!D153)/1000</f>
        <v>0</v>
      </c>
      <c r="F165" s="134">
        <f>(Ingresos!E153)/1000</f>
        <v>0</v>
      </c>
      <c r="G165" s="134">
        <f>(Ingresos!F153)/1000</f>
        <v>0</v>
      </c>
    </row>
    <row r="166" spans="1:7" x14ac:dyDescent="0.2">
      <c r="A166" s="132" t="str">
        <f>Ingresos!A154</f>
        <v>EEE.14.01.003.000.000</v>
      </c>
      <c r="B166" s="187"/>
      <c r="C166" s="133" t="str">
        <f>Ingresos!B154</f>
        <v>Créditos de Proveedores</v>
      </c>
      <c r="D166" s="134">
        <f>(Ingresos!C154)/1000</f>
        <v>0</v>
      </c>
      <c r="E166" s="134">
        <f>(Ingresos!D154)/1000</f>
        <v>0</v>
      </c>
      <c r="F166" s="134">
        <f>(Ingresos!E154)/1000</f>
        <v>0</v>
      </c>
      <c r="G166" s="134">
        <f>(Ingresos!F154)/1000</f>
        <v>0</v>
      </c>
    </row>
    <row r="167" spans="1:7" x14ac:dyDescent="0.2">
      <c r="A167" s="132" t="str">
        <f>Ingresos!A155</f>
        <v>EEE.15.00.000.000.000</v>
      </c>
      <c r="B167" s="187"/>
      <c r="C167" s="133" t="str">
        <f>Ingresos!B155</f>
        <v>SALDO INICIAL DE CAJA</v>
      </c>
      <c r="D167" s="134">
        <f>(Ingresos!C155)/1000</f>
        <v>0</v>
      </c>
      <c r="E167" s="134">
        <f>(Ingresos!D155)/1000</f>
        <v>0</v>
      </c>
      <c r="F167" s="134">
        <f>(Ingresos!E155)/1000</f>
        <v>0</v>
      </c>
      <c r="G167" s="134">
        <f>(Ingresos!F155)/1000</f>
        <v>0</v>
      </c>
    </row>
    <row r="168" spans="1:7" x14ac:dyDescent="0.2">
      <c r="A168" s="187"/>
      <c r="B168" s="187"/>
      <c r="C168" s="133"/>
      <c r="D168" s="136"/>
      <c r="E168" s="136"/>
      <c r="F168" s="136"/>
      <c r="G168" s="136"/>
    </row>
    <row r="169" spans="1:7" x14ac:dyDescent="0.2">
      <c r="A169" s="203"/>
      <c r="B169" s="204"/>
      <c r="C169" s="204"/>
      <c r="D169" s="137"/>
      <c r="E169" s="137"/>
      <c r="F169" s="137"/>
      <c r="G169" s="137"/>
    </row>
    <row r="170" spans="1:7" x14ac:dyDescent="0.2">
      <c r="A170" s="189"/>
      <c r="B170" s="189"/>
      <c r="C170" s="189"/>
      <c r="D170" s="189"/>
      <c r="E170" s="189"/>
      <c r="F170" s="189"/>
      <c r="G170" s="189"/>
    </row>
    <row r="171" spans="1:7" hidden="1" x14ac:dyDescent="0.2">
      <c r="A171" s="188" t="s">
        <v>1356</v>
      </c>
      <c r="B171" s="205" t="s">
        <v>1363</v>
      </c>
      <c r="C171" s="206"/>
      <c r="D171" s="206"/>
      <c r="E171" s="206"/>
      <c r="F171" s="206"/>
      <c r="G171" s="206"/>
    </row>
    <row r="172" spans="1:7" ht="12.75" hidden="1" customHeight="1" x14ac:dyDescent="0.2">
      <c r="A172" s="188" t="s">
        <v>6</v>
      </c>
      <c r="B172" s="205" t="s">
        <v>1357</v>
      </c>
      <c r="C172" s="205"/>
      <c r="D172" s="205"/>
      <c r="E172" s="205"/>
      <c r="F172" s="205"/>
      <c r="G172" s="205"/>
    </row>
    <row r="173" spans="1:7" hidden="1" x14ac:dyDescent="0.2">
      <c r="A173" s="189"/>
      <c r="B173" s="189"/>
      <c r="C173" s="189"/>
      <c r="D173" s="138">
        <f t="shared" ref="D173" si="1">D174+D399+D493+D499+D539+D542+D549+D565+D573+D586+D589+D598+D609</f>
        <v>16812500</v>
      </c>
      <c r="E173" s="138">
        <f>E174+E399+E493+E499+E539+E542+E549+E565+E573+E586+E589+E598+E609</f>
        <v>20160025.459999997</v>
      </c>
      <c r="F173" s="138">
        <f t="shared" ref="F173:G173" si="2">F174+F399+F493+F499+F539+F542+F549+F565+F573+F586+F589+F598+F609</f>
        <v>20533929.863999996</v>
      </c>
      <c r="G173" s="139">
        <f t="shared" si="2"/>
        <v>-373904.40400000004</v>
      </c>
    </row>
    <row r="174" spans="1:7" x14ac:dyDescent="0.2">
      <c r="A174" s="132" t="str">
        <f>Egresos!A3</f>
        <v>EEE.21.00.000.000.000</v>
      </c>
      <c r="B174" s="187"/>
      <c r="C174" s="133" t="str">
        <f>Egresos!B3</f>
        <v>CxP GASTOS EN PERSONAL</v>
      </c>
      <c r="D174" s="134">
        <f>(Egresos!C3)/1000</f>
        <v>10888373</v>
      </c>
      <c r="E174" s="134">
        <f>(Egresos!D3)/1000</f>
        <v>17321142.223999999</v>
      </c>
      <c r="F174" s="134">
        <f>(Egresos!E3)/1000</f>
        <v>17622913.982999999</v>
      </c>
      <c r="G174" s="134">
        <f>(Egresos!F3)/1000</f>
        <v>-301771.75900000002</v>
      </c>
    </row>
    <row r="175" spans="1:7" x14ac:dyDescent="0.2">
      <c r="A175" s="132" t="str">
        <f>Egresos!A4</f>
        <v>EEE.21.01.000.000.000</v>
      </c>
      <c r="B175" s="187"/>
      <c r="C175" s="133" t="str">
        <f>Egresos!B4</f>
        <v>PERSONAL DE PLANTA</v>
      </c>
      <c r="D175" s="134">
        <f>(Egresos!C4)/1000</f>
        <v>7011373</v>
      </c>
      <c r="E175" s="134">
        <f>(Egresos!D4)/1000</f>
        <v>13118816.984999999</v>
      </c>
      <c r="F175" s="134">
        <f>(Egresos!E4)/1000</f>
        <v>13420588.744000001</v>
      </c>
      <c r="G175" s="134">
        <f>(Egresos!F4)/1000</f>
        <v>-301771.75900000002</v>
      </c>
    </row>
    <row r="176" spans="1:7" x14ac:dyDescent="0.2">
      <c r="A176" s="132" t="str">
        <f>Egresos!A5</f>
        <v>EEE.21.01.001.000.000</v>
      </c>
      <c r="B176" s="187"/>
      <c r="C176" s="133" t="str">
        <f>Egresos!B5</f>
        <v>Sueldos y Sobresueldos</v>
      </c>
      <c r="D176" s="134">
        <f>(Egresos!C5)/1000</f>
        <v>6355373</v>
      </c>
      <c r="E176" s="134">
        <f>(Egresos!D5)/1000</f>
        <v>12549451.841</v>
      </c>
      <c r="F176" s="134">
        <f>(Egresos!E5)/1000</f>
        <v>12851223.6</v>
      </c>
      <c r="G176" s="134">
        <f>(Egresos!F5)/1000</f>
        <v>-301771.75900000002</v>
      </c>
    </row>
    <row r="177" spans="1:7" s="122" customFormat="1" x14ac:dyDescent="0.2">
      <c r="A177" s="132" t="str">
        <f>Egresos!A6</f>
        <v>EEE.21.01.001.001.000</v>
      </c>
      <c r="B177" s="187"/>
      <c r="C177" s="133" t="str">
        <f>Egresos!B6</f>
        <v>Sueldos Bases</v>
      </c>
      <c r="D177" s="134">
        <f>(Egresos!C6)/1000</f>
        <v>3443373</v>
      </c>
      <c r="E177" s="134">
        <f>(Egresos!D6)/1000</f>
        <v>6799184.1469999999</v>
      </c>
      <c r="F177" s="134">
        <f>(Egresos!E6)/1000</f>
        <v>7100955.9060000004</v>
      </c>
      <c r="G177" s="134">
        <f>(Egresos!F6)/1000</f>
        <v>-301771.75900000002</v>
      </c>
    </row>
    <row r="178" spans="1:7" s="122" customFormat="1" x14ac:dyDescent="0.2">
      <c r="A178" s="132" t="str">
        <f>Egresos!A7</f>
        <v>EEE.21.01.001.002.000</v>
      </c>
      <c r="B178" s="187"/>
      <c r="C178" s="133" t="str">
        <f>Egresos!B7</f>
        <v>Asignación de Antigüedad</v>
      </c>
      <c r="D178" s="134">
        <f>(Egresos!C7)/1000</f>
        <v>215000</v>
      </c>
      <c r="E178" s="134">
        <f>(Egresos!D7)/1000</f>
        <v>1250.424</v>
      </c>
      <c r="F178" s="134">
        <f>(Egresos!E7)/1000</f>
        <v>1250.424</v>
      </c>
      <c r="G178" s="134">
        <f>(Egresos!F7)/1000</f>
        <v>0</v>
      </c>
    </row>
    <row r="179" spans="1:7" ht="12.75" customHeight="1" x14ac:dyDescent="0.2">
      <c r="A179" s="132" t="str">
        <f>Egresos!A8</f>
        <v>EEE.21.01.001.002.002</v>
      </c>
      <c r="B179" s="187"/>
      <c r="C179" s="133" t="str">
        <f>Egresos!B8</f>
        <v>Asignación de Antigüedad, Art.97, letra g), de la Ley Nº18.883, y Leyes Nºs. 19.180 y 19.280</v>
      </c>
      <c r="D179" s="134">
        <f>(Egresos!C8)/1000</f>
        <v>215000</v>
      </c>
      <c r="E179" s="134">
        <f>(Egresos!D8)/1000</f>
        <v>1250.424</v>
      </c>
      <c r="F179" s="134">
        <f>(Egresos!E8)/1000</f>
        <v>1250.424</v>
      </c>
      <c r="G179" s="134">
        <f>(Egresos!F8)/1000</f>
        <v>0</v>
      </c>
    </row>
    <row r="180" spans="1:7" x14ac:dyDescent="0.2">
      <c r="A180" s="132" t="str">
        <f>Egresos!A9</f>
        <v>EEE.21.01.001.002.003</v>
      </c>
      <c r="B180" s="187"/>
      <c r="C180" s="133" t="str">
        <f>Egresos!B9</f>
        <v>Trienios, Art.7, Inciso 3, Ley Nº15.076</v>
      </c>
      <c r="D180" s="134">
        <f>(Egresos!C9)/1000</f>
        <v>0</v>
      </c>
      <c r="E180" s="134">
        <f>(Egresos!D9)/1000</f>
        <v>0</v>
      </c>
      <c r="F180" s="134">
        <f>(Egresos!E9)/1000</f>
        <v>0</v>
      </c>
      <c r="G180" s="134">
        <f>(Egresos!F9)/1000</f>
        <v>0</v>
      </c>
    </row>
    <row r="181" spans="1:7" s="122" customFormat="1" x14ac:dyDescent="0.2">
      <c r="A181" s="132" t="str">
        <f>Egresos!A10</f>
        <v>EEE.21.01.001.003.000</v>
      </c>
      <c r="B181" s="187"/>
      <c r="C181" s="133" t="str">
        <f>Egresos!B10</f>
        <v>Asignación Profesional</v>
      </c>
      <c r="D181" s="134">
        <f>(Egresos!C10)/1000</f>
        <v>0</v>
      </c>
      <c r="E181" s="134">
        <f>(Egresos!D10)/1000</f>
        <v>0</v>
      </c>
      <c r="F181" s="134">
        <f>(Egresos!E10)/1000</f>
        <v>0</v>
      </c>
      <c r="G181" s="134">
        <f>(Egresos!F10)/1000</f>
        <v>0</v>
      </c>
    </row>
    <row r="182" spans="1:7" x14ac:dyDescent="0.2">
      <c r="A182" s="132" t="str">
        <f>Egresos!A11</f>
        <v>EEE.21.01.001.003.001</v>
      </c>
      <c r="B182" s="187"/>
      <c r="C182" s="133" t="str">
        <f>Egresos!B11</f>
        <v>Asignación Profesional, Decreto Ley Nº479 de 1974</v>
      </c>
      <c r="D182" s="134">
        <f>(Egresos!C11)/1000</f>
        <v>0</v>
      </c>
      <c r="E182" s="134">
        <f>(Egresos!D11)/1000</f>
        <v>0</v>
      </c>
      <c r="F182" s="134">
        <f>(Egresos!E11)/1000</f>
        <v>0</v>
      </c>
      <c r="G182" s="134">
        <f>(Egresos!F11)/1000</f>
        <v>0</v>
      </c>
    </row>
    <row r="183" spans="1:7" s="122" customFormat="1" x14ac:dyDescent="0.2">
      <c r="A183" s="132" t="str">
        <f>Egresos!A12</f>
        <v>EEE.21.01.001.004.000</v>
      </c>
      <c r="B183" s="187"/>
      <c r="C183" s="133" t="str">
        <f>Egresos!B12</f>
        <v>Asignación de Zona</v>
      </c>
      <c r="D183" s="134">
        <f>(Egresos!C12)/1000</f>
        <v>0</v>
      </c>
      <c r="E183" s="134">
        <f>(Egresos!D12)/1000</f>
        <v>0</v>
      </c>
      <c r="F183" s="134">
        <f>(Egresos!E12)/1000</f>
        <v>0</v>
      </c>
      <c r="G183" s="134">
        <f>(Egresos!F12)/1000</f>
        <v>0</v>
      </c>
    </row>
    <row r="184" spans="1:7" x14ac:dyDescent="0.2">
      <c r="A184" s="132" t="str">
        <f>Egresos!A13</f>
        <v>EEE.21.01.001.004.001</v>
      </c>
      <c r="B184" s="187"/>
      <c r="C184" s="133" t="str">
        <f>Egresos!B13</f>
        <v>Asignación de Zona, Art. 7 y 25, D.L. Nº3.551</v>
      </c>
      <c r="D184" s="134">
        <f>(Egresos!C13)/1000</f>
        <v>0</v>
      </c>
      <c r="E184" s="134">
        <f>(Egresos!D13)/1000</f>
        <v>0</v>
      </c>
      <c r="F184" s="134">
        <f>(Egresos!E13)/1000</f>
        <v>0</v>
      </c>
      <c r="G184" s="134">
        <f>(Egresos!F13)/1000</f>
        <v>0</v>
      </c>
    </row>
    <row r="185" spans="1:7" x14ac:dyDescent="0.2">
      <c r="A185" s="132" t="str">
        <f>Egresos!A14</f>
        <v>EEE.21.01.001.004.002</v>
      </c>
      <c r="B185" s="187"/>
      <c r="C185" s="133" t="str">
        <f>Egresos!B14</f>
        <v>Asignación de Zona, Art. 26 de la Ley Nº19.378, y Ley Nº19.354</v>
      </c>
      <c r="D185" s="134">
        <f>(Egresos!C14)/1000</f>
        <v>0</v>
      </c>
      <c r="E185" s="134">
        <f>(Egresos!D14)/1000</f>
        <v>0</v>
      </c>
      <c r="F185" s="134">
        <f>(Egresos!E14)/1000</f>
        <v>0</v>
      </c>
      <c r="G185" s="134">
        <f>(Egresos!F14)/1000</f>
        <v>0</v>
      </c>
    </row>
    <row r="186" spans="1:7" x14ac:dyDescent="0.2">
      <c r="A186" s="132" t="str">
        <f>Egresos!A15</f>
        <v>EEE.21.01.001.004.003</v>
      </c>
      <c r="B186" s="187"/>
      <c r="C186" s="133" t="str">
        <f>Egresos!B15</f>
        <v>Asignación de Zona, Decreto Nº450 de 1974, Ley 19.354</v>
      </c>
      <c r="D186" s="134">
        <f>(Egresos!C15)/1000</f>
        <v>0</v>
      </c>
      <c r="E186" s="134">
        <f>(Egresos!D15)/1000</f>
        <v>0</v>
      </c>
      <c r="F186" s="134">
        <f>(Egresos!E15)/1000</f>
        <v>0</v>
      </c>
      <c r="G186" s="134">
        <f>(Egresos!F15)/1000</f>
        <v>0</v>
      </c>
    </row>
    <row r="187" spans="1:7" x14ac:dyDescent="0.2">
      <c r="A187" s="132" t="str">
        <f>Egresos!A16</f>
        <v>EEE.21.01.001.004.004</v>
      </c>
      <c r="B187" s="187"/>
      <c r="C187" s="133" t="str">
        <f>Egresos!B16</f>
        <v>Complemento de Zona</v>
      </c>
      <c r="D187" s="134">
        <f>(Egresos!C16)/1000</f>
        <v>0</v>
      </c>
      <c r="E187" s="134">
        <f>(Egresos!D16)/1000</f>
        <v>0</v>
      </c>
      <c r="F187" s="134">
        <f>(Egresos!E16)/1000</f>
        <v>0</v>
      </c>
      <c r="G187" s="134">
        <f>(Egresos!F16)/1000</f>
        <v>0</v>
      </c>
    </row>
    <row r="188" spans="1:7" s="122" customFormat="1" x14ac:dyDescent="0.2">
      <c r="A188" s="132" t="str">
        <f>Egresos!A17</f>
        <v>EEE.21.01.001.007.000</v>
      </c>
      <c r="B188" s="187"/>
      <c r="C188" s="133" t="str">
        <f>Egresos!B17</f>
        <v>Asignaciones del D.L. Nº 3551, de 1981</v>
      </c>
      <c r="D188" s="134">
        <f>(Egresos!C17)/1000</f>
        <v>0</v>
      </c>
      <c r="E188" s="134">
        <f>(Egresos!D17)/1000</f>
        <v>0</v>
      </c>
      <c r="F188" s="134">
        <f>(Egresos!E17)/1000</f>
        <v>0</v>
      </c>
      <c r="G188" s="134">
        <f>(Egresos!F17)/1000</f>
        <v>0</v>
      </c>
    </row>
    <row r="189" spans="1:7" x14ac:dyDescent="0.2">
      <c r="A189" s="132" t="str">
        <f>Egresos!A18</f>
        <v>EEE.21.01.001.007.001</v>
      </c>
      <c r="B189" s="187"/>
      <c r="C189" s="133" t="str">
        <f>Egresos!B18</f>
        <v>Asignación Municipal, Art.24 y 31 D.L. Nº3.551 de 1981</v>
      </c>
      <c r="D189" s="134">
        <f>(Egresos!C18)/1000</f>
        <v>0</v>
      </c>
      <c r="E189" s="134">
        <f>(Egresos!D18)/1000</f>
        <v>0</v>
      </c>
      <c r="F189" s="134">
        <f>(Egresos!E18)/1000</f>
        <v>0</v>
      </c>
      <c r="G189" s="134">
        <f>(Egresos!F18)/1000</f>
        <v>0</v>
      </c>
    </row>
    <row r="190" spans="1:7" x14ac:dyDescent="0.2">
      <c r="A190" s="132" t="str">
        <f>Egresos!A19</f>
        <v>EEE.21.01.001.007.002</v>
      </c>
      <c r="B190" s="187"/>
      <c r="C190" s="133" t="str">
        <f>Egresos!B19</f>
        <v>Asignación Protección Imponibilidad, Art. 15, D.L. N° 3.551 de 1981</v>
      </c>
      <c r="D190" s="134">
        <f>(Egresos!C19)/1000</f>
        <v>0</v>
      </c>
      <c r="E190" s="134">
        <f>(Egresos!D19)/1000</f>
        <v>0</v>
      </c>
      <c r="F190" s="134">
        <f>(Egresos!E19)/1000</f>
        <v>0</v>
      </c>
      <c r="G190" s="134">
        <f>(Egresos!F19)/1000</f>
        <v>0</v>
      </c>
    </row>
    <row r="191" spans="1:7" x14ac:dyDescent="0.2">
      <c r="A191" s="132" t="str">
        <f>Egresos!A20</f>
        <v>EEE.21.01.001.007.003</v>
      </c>
      <c r="B191" s="187"/>
      <c r="C191" s="133" t="str">
        <f>Egresos!B20</f>
        <v>Bonificación Art. 39, D.L. Nº3.551 de 1981</v>
      </c>
      <c r="D191" s="134">
        <f>(Egresos!C20)/1000</f>
        <v>0</v>
      </c>
      <c r="E191" s="134">
        <f>(Egresos!D20)/1000</f>
        <v>0</v>
      </c>
      <c r="F191" s="134">
        <f>(Egresos!E20)/1000</f>
        <v>0</v>
      </c>
      <c r="G191" s="134">
        <f>(Egresos!F20)/1000</f>
        <v>0</v>
      </c>
    </row>
    <row r="192" spans="1:7" s="122" customFormat="1" x14ac:dyDescent="0.2">
      <c r="A192" s="132" t="str">
        <f>Egresos!A21</f>
        <v>EEE.21.01.001.008.000</v>
      </c>
      <c r="B192" s="187"/>
      <c r="C192" s="133" t="str">
        <f>Egresos!B21</f>
        <v>Asignación de Nivelación</v>
      </c>
      <c r="D192" s="134">
        <f>(Egresos!C21)/1000</f>
        <v>0</v>
      </c>
      <c r="E192" s="134">
        <f>(Egresos!D21)/1000</f>
        <v>0</v>
      </c>
      <c r="F192" s="134">
        <f>(Egresos!E21)/1000</f>
        <v>0</v>
      </c>
      <c r="G192" s="134">
        <f>(Egresos!F21)/1000</f>
        <v>0</v>
      </c>
    </row>
    <row r="193" spans="1:7" x14ac:dyDescent="0.2">
      <c r="A193" s="132" t="str">
        <f>Egresos!A22</f>
        <v>EEE.21.01.001.008.001</v>
      </c>
      <c r="B193" s="187"/>
      <c r="C193" s="133" t="str">
        <f>Egresos!B22</f>
        <v>Bonificación Art. 21, Ley N° 19.429</v>
      </c>
      <c r="D193" s="134">
        <f>(Egresos!C22)/1000</f>
        <v>0</v>
      </c>
      <c r="E193" s="134">
        <f>(Egresos!D22)/1000</f>
        <v>0</v>
      </c>
      <c r="F193" s="134">
        <f>(Egresos!E22)/1000</f>
        <v>0</v>
      </c>
      <c r="G193" s="134">
        <f>(Egresos!F22)/1000</f>
        <v>0</v>
      </c>
    </row>
    <row r="194" spans="1:7" x14ac:dyDescent="0.2">
      <c r="A194" s="132" t="str">
        <f>Egresos!A23</f>
        <v>EEE.21.01.001.008.002</v>
      </c>
      <c r="B194" s="187"/>
      <c r="C194" s="133" t="str">
        <f>Egresos!B23</f>
        <v>Planilla Complementaria, Art. 4 y 11, Ley N° 19.598</v>
      </c>
      <c r="D194" s="134">
        <f>(Egresos!C23)/1000</f>
        <v>0</v>
      </c>
      <c r="E194" s="134">
        <f>(Egresos!D23)/1000</f>
        <v>0</v>
      </c>
      <c r="F194" s="134">
        <f>(Egresos!E23)/1000</f>
        <v>0</v>
      </c>
      <c r="G194" s="134">
        <f>(Egresos!F23)/1000</f>
        <v>0</v>
      </c>
    </row>
    <row r="195" spans="1:7" s="122" customFormat="1" x14ac:dyDescent="0.2">
      <c r="A195" s="132" t="str">
        <f>Egresos!A24</f>
        <v>EEE.21.01.001.009.000</v>
      </c>
      <c r="B195" s="187"/>
      <c r="C195" s="133" t="str">
        <f>Egresos!B24</f>
        <v>Asignaciones Especiales</v>
      </c>
      <c r="D195" s="134">
        <f>(Egresos!C24)/1000</f>
        <v>78000</v>
      </c>
      <c r="E195" s="134">
        <f>(Egresos!D24)/1000</f>
        <v>394349.11</v>
      </c>
      <c r="F195" s="134">
        <f>(Egresos!E24)/1000</f>
        <v>394349.11</v>
      </c>
      <c r="G195" s="134">
        <f>(Egresos!F24)/1000</f>
        <v>0</v>
      </c>
    </row>
    <row r="196" spans="1:7" x14ac:dyDescent="0.2">
      <c r="A196" s="132" t="str">
        <f>Egresos!A25</f>
        <v>EEE.21.01.001.009.001</v>
      </c>
      <c r="B196" s="187"/>
      <c r="C196" s="133" t="str">
        <f>Egresos!B25</f>
        <v>Monto Fijo Complementario Art. 3, Ley Nº 19.278</v>
      </c>
      <c r="D196" s="134">
        <f>(Egresos!C25)/1000</f>
        <v>0</v>
      </c>
      <c r="E196" s="134">
        <f>(Egresos!D25)/1000</f>
        <v>0</v>
      </c>
      <c r="F196" s="134">
        <f>(Egresos!E25)/1000</f>
        <v>0</v>
      </c>
      <c r="G196" s="134">
        <f>(Egresos!F25)/1000</f>
        <v>0</v>
      </c>
    </row>
    <row r="197" spans="1:7" x14ac:dyDescent="0.2">
      <c r="A197" s="132" t="str">
        <f>Egresos!A26</f>
        <v>EEE.21.01.001.009.003</v>
      </c>
      <c r="B197" s="187"/>
      <c r="C197" s="133" t="str">
        <f>Egresos!B26</f>
        <v>Bonificación Proporcional Art. 8, Ley Nº 19.410</v>
      </c>
      <c r="D197" s="134">
        <f>(Egresos!C26)/1000</f>
        <v>0</v>
      </c>
      <c r="E197" s="134">
        <f>(Egresos!D26)/1000</f>
        <v>21334.683000000001</v>
      </c>
      <c r="F197" s="134">
        <f>(Egresos!E26)/1000</f>
        <v>21334.683000000001</v>
      </c>
      <c r="G197" s="134">
        <f>(Egresos!F26)/1000</f>
        <v>0</v>
      </c>
    </row>
    <row r="198" spans="1:7" x14ac:dyDescent="0.2">
      <c r="A198" s="132" t="str">
        <f>Egresos!A27</f>
        <v>EEE.21.01.001.009.004</v>
      </c>
      <c r="B198" s="187"/>
      <c r="C198" s="133" t="str">
        <f>Egresos!B27</f>
        <v>Bonificación Especial Profesores Encargados de Escuelas Rurales, Art. 13, Ley N° 19.715</v>
      </c>
      <c r="D198" s="134">
        <f>(Egresos!C27)/1000</f>
        <v>0</v>
      </c>
      <c r="E198" s="134">
        <f>(Egresos!D27)/1000</f>
        <v>0</v>
      </c>
      <c r="F198" s="134">
        <f>(Egresos!E27)/1000</f>
        <v>0</v>
      </c>
      <c r="G198" s="134">
        <f>(Egresos!F27)/1000</f>
        <v>0</v>
      </c>
    </row>
    <row r="199" spans="1:7" x14ac:dyDescent="0.2">
      <c r="A199" s="132" t="str">
        <f>Egresos!A28</f>
        <v>EEE.21.01.001.009.005</v>
      </c>
      <c r="B199" s="187"/>
      <c r="C199" s="133" t="str">
        <f>Egresos!B28</f>
        <v>Asignación Art. 1, Ley Nº19.529</v>
      </c>
      <c r="D199" s="134">
        <f>(Egresos!C28)/1000</f>
        <v>0</v>
      </c>
      <c r="E199" s="134">
        <f>(Egresos!D28)/1000</f>
        <v>0</v>
      </c>
      <c r="F199" s="134">
        <f>(Egresos!E28)/1000</f>
        <v>0</v>
      </c>
      <c r="G199" s="134">
        <f>(Egresos!F28)/1000</f>
        <v>0</v>
      </c>
    </row>
    <row r="200" spans="1:7" x14ac:dyDescent="0.2">
      <c r="A200" s="132" t="str">
        <f>Egresos!A29</f>
        <v>EEE.21.01.001.009.006</v>
      </c>
      <c r="B200" s="187"/>
      <c r="C200" s="133" t="str">
        <f>Egresos!B29</f>
        <v>Red Maestros de Maestros</v>
      </c>
      <c r="D200" s="134">
        <f>(Egresos!C29)/1000</f>
        <v>0</v>
      </c>
      <c r="E200" s="134">
        <f>(Egresos!D29)/1000</f>
        <v>0</v>
      </c>
      <c r="F200" s="134">
        <f>(Egresos!E29)/1000</f>
        <v>0</v>
      </c>
      <c r="G200" s="134">
        <f>(Egresos!F29)/1000</f>
        <v>0</v>
      </c>
    </row>
    <row r="201" spans="1:7" x14ac:dyDescent="0.2">
      <c r="A201" s="132" t="str">
        <f>Egresos!A30</f>
        <v>EEE.21.01.001.009.007</v>
      </c>
      <c r="B201" s="187"/>
      <c r="C201" s="133" t="str">
        <f>Egresos!B30</f>
        <v>Asignación Especial Transitoria, Art. 45, Ley Nº19.378</v>
      </c>
      <c r="D201" s="134">
        <f>(Egresos!C30)/1000</f>
        <v>0</v>
      </c>
      <c r="E201" s="134">
        <f>(Egresos!D30)/1000</f>
        <v>0</v>
      </c>
      <c r="F201" s="134">
        <f>(Egresos!E30)/1000</f>
        <v>0</v>
      </c>
      <c r="G201" s="134">
        <f>(Egresos!F30)/1000</f>
        <v>0</v>
      </c>
    </row>
    <row r="202" spans="1:7" x14ac:dyDescent="0.2">
      <c r="A202" s="132" t="str">
        <f>Egresos!A31</f>
        <v>EEE.21.01.001.009.999</v>
      </c>
      <c r="B202" s="187"/>
      <c r="C202" s="133" t="str">
        <f>Egresos!B31</f>
        <v>Otras  Asignaciones Especiales</v>
      </c>
      <c r="D202" s="134">
        <f>(Egresos!C31)/1000</f>
        <v>78000</v>
      </c>
      <c r="E202" s="134">
        <f>(Egresos!D31)/1000</f>
        <v>373014.42700000003</v>
      </c>
      <c r="F202" s="134">
        <f>(Egresos!E31)/1000</f>
        <v>373014.42700000003</v>
      </c>
      <c r="G202" s="134">
        <f>(Egresos!F31)/1000</f>
        <v>0</v>
      </c>
    </row>
    <row r="203" spans="1:7" s="122" customFormat="1" x14ac:dyDescent="0.2">
      <c r="A203" s="132" t="str">
        <f>Egresos!A32</f>
        <v>EEE.21.01.001.010.000</v>
      </c>
      <c r="B203" s="187"/>
      <c r="C203" s="133" t="str">
        <f>Egresos!B32</f>
        <v>Asignación de Pérdida de Caja</v>
      </c>
      <c r="D203" s="134">
        <f>(Egresos!C32)/1000</f>
        <v>0</v>
      </c>
      <c r="E203" s="134">
        <f>(Egresos!D32)/1000</f>
        <v>0</v>
      </c>
      <c r="F203" s="134">
        <f>(Egresos!E32)/1000</f>
        <v>0</v>
      </c>
      <c r="G203" s="134">
        <f>(Egresos!F32)/1000</f>
        <v>0</v>
      </c>
    </row>
    <row r="204" spans="1:7" x14ac:dyDescent="0.2">
      <c r="A204" s="132" t="str">
        <f>Egresos!A33</f>
        <v>EEE.21.01.001.010.001</v>
      </c>
      <c r="B204" s="187"/>
      <c r="C204" s="133" t="str">
        <f>Egresos!B33</f>
        <v>Asignación por Pédrida de Caja, Art. 97, letra a), Ley Nº18.883</v>
      </c>
      <c r="D204" s="134">
        <f>(Egresos!C33)/1000</f>
        <v>0</v>
      </c>
      <c r="E204" s="134">
        <f>(Egresos!D33)/1000</f>
        <v>0</v>
      </c>
      <c r="F204" s="134">
        <f>(Egresos!E33)/1000</f>
        <v>0</v>
      </c>
      <c r="G204" s="134">
        <f>(Egresos!F33)/1000</f>
        <v>0</v>
      </c>
    </row>
    <row r="205" spans="1:7" x14ac:dyDescent="0.2">
      <c r="A205" s="132" t="str">
        <f>Egresos!A34</f>
        <v>EEE.21.01.001.011.000</v>
      </c>
      <c r="B205" s="187"/>
      <c r="C205" s="133" t="str">
        <f>Egresos!B34</f>
        <v>Asignación de Movilización</v>
      </c>
      <c r="D205" s="134">
        <f>(Egresos!C34)/1000</f>
        <v>186000</v>
      </c>
      <c r="E205" s="134">
        <f>(Egresos!D34)/1000</f>
        <v>335412.26199999999</v>
      </c>
      <c r="F205" s="134">
        <f>(Egresos!E34)/1000</f>
        <v>335412.26199999999</v>
      </c>
      <c r="G205" s="134">
        <f>(Egresos!F34)/1000</f>
        <v>0</v>
      </c>
    </row>
    <row r="206" spans="1:7" x14ac:dyDescent="0.2">
      <c r="A206" s="132" t="str">
        <f>Egresos!A35</f>
        <v>EEE.21.01.001.011.001</v>
      </c>
      <c r="B206" s="187"/>
      <c r="C206" s="133" t="str">
        <f>Egresos!B35</f>
        <v>Asignación de Movilización, Art. 97, letra b), Ley Nº18.883</v>
      </c>
      <c r="D206" s="134">
        <f>(Egresos!C35)/1000</f>
        <v>186000</v>
      </c>
      <c r="E206" s="134">
        <f>(Egresos!D35)/1000</f>
        <v>335412.26199999999</v>
      </c>
      <c r="F206" s="134">
        <f>(Egresos!E35)/1000</f>
        <v>335412.26199999999</v>
      </c>
      <c r="G206" s="134">
        <f>(Egresos!F35)/1000</f>
        <v>0</v>
      </c>
    </row>
    <row r="207" spans="1:7" s="122" customFormat="1" x14ac:dyDescent="0.2">
      <c r="A207" s="132" t="str">
        <f>Egresos!A36</f>
        <v>EEE.21.01.001.014.000</v>
      </c>
      <c r="B207" s="187"/>
      <c r="C207" s="133" t="str">
        <f>Egresos!B36</f>
        <v>Asignaciones Compensatorias</v>
      </c>
      <c r="D207" s="134">
        <f>(Egresos!C36)/1000</f>
        <v>120000</v>
      </c>
      <c r="E207" s="134">
        <f>(Egresos!D36)/1000</f>
        <v>203580.25099999999</v>
      </c>
      <c r="F207" s="134">
        <f>(Egresos!E36)/1000</f>
        <v>203580.25099999999</v>
      </c>
      <c r="G207" s="134">
        <f>(Egresos!F36)/1000</f>
        <v>0</v>
      </c>
    </row>
    <row r="208" spans="1:7" x14ac:dyDescent="0.2">
      <c r="A208" s="132" t="str">
        <f>Egresos!A37</f>
        <v>EEE.21.01.001.014.001</v>
      </c>
      <c r="B208" s="187"/>
      <c r="C208" s="133" t="str">
        <f>Egresos!B37</f>
        <v>Incremento Previsional, Art. 2, D.L. 3501, de 1980</v>
      </c>
      <c r="D208" s="134">
        <f>(Egresos!C37)/1000</f>
        <v>0</v>
      </c>
      <c r="E208" s="134">
        <f>(Egresos!D37)/1000</f>
        <v>0</v>
      </c>
      <c r="F208" s="134">
        <f>(Egresos!E37)/1000</f>
        <v>0</v>
      </c>
      <c r="G208" s="134">
        <f>(Egresos!F37)/1000</f>
        <v>0</v>
      </c>
    </row>
    <row r="209" spans="1:7" x14ac:dyDescent="0.2">
      <c r="A209" s="132" t="str">
        <f>Egresos!A38</f>
        <v>EEE.21.01.001.014.002</v>
      </c>
      <c r="B209" s="187"/>
      <c r="C209" s="133" t="str">
        <f>Egresos!B38</f>
        <v>Bonificación Compensatoria de Salud, Art. 3, Ley Nº18.566</v>
      </c>
      <c r="D209" s="134">
        <f>(Egresos!C38)/1000</f>
        <v>0</v>
      </c>
      <c r="E209" s="134">
        <f>(Egresos!D38)/1000</f>
        <v>177.27600000000001</v>
      </c>
      <c r="F209" s="134">
        <f>(Egresos!E38)/1000</f>
        <v>177.27600000000001</v>
      </c>
      <c r="G209" s="134">
        <f>(Egresos!F38)/1000</f>
        <v>0</v>
      </c>
    </row>
    <row r="210" spans="1:7" x14ac:dyDescent="0.2">
      <c r="A210" s="132" t="str">
        <f>Egresos!A39</f>
        <v>EEE.21.01.001.014.003</v>
      </c>
      <c r="B210" s="187"/>
      <c r="C210" s="133" t="str">
        <f>Egresos!B39</f>
        <v>Bonificación Compensatoria, Art.10, Ley Nº18.675</v>
      </c>
      <c r="D210" s="134">
        <f>(Egresos!C39)/1000</f>
        <v>0</v>
      </c>
      <c r="E210" s="134">
        <f>(Egresos!D39)/1000</f>
        <v>0</v>
      </c>
      <c r="F210" s="134">
        <f>(Egresos!E39)/1000</f>
        <v>0</v>
      </c>
      <c r="G210" s="134">
        <f>(Egresos!F39)/1000</f>
        <v>0</v>
      </c>
    </row>
    <row r="211" spans="1:7" x14ac:dyDescent="0.2">
      <c r="A211" s="132" t="str">
        <f>Egresos!A40</f>
        <v>EEE.21.01.001.014.004</v>
      </c>
      <c r="B211" s="187"/>
      <c r="C211" s="133" t="str">
        <f>Egresos!B40</f>
        <v>Bonificación Adicional Art. 11 Ley N° 18.675</v>
      </c>
      <c r="D211" s="134">
        <f>(Egresos!C40)/1000</f>
        <v>0</v>
      </c>
      <c r="E211" s="134">
        <f>(Egresos!D40)/1000</f>
        <v>0</v>
      </c>
      <c r="F211" s="134">
        <f>(Egresos!E40)/1000</f>
        <v>0</v>
      </c>
      <c r="G211" s="134">
        <f>(Egresos!F40)/1000</f>
        <v>0</v>
      </c>
    </row>
    <row r="212" spans="1:7" x14ac:dyDescent="0.2">
      <c r="A212" s="132" t="str">
        <f>Egresos!A41</f>
        <v>EEE.21.01.001.014.005</v>
      </c>
      <c r="B212" s="187"/>
      <c r="C212" s="133" t="str">
        <f>Egresos!B41</f>
        <v>Bonificación Art. 3, Ley Nº19.200</v>
      </c>
      <c r="D212" s="134">
        <f>(Egresos!C41)/1000</f>
        <v>0</v>
      </c>
      <c r="E212" s="134">
        <f>(Egresos!D41)/1000</f>
        <v>7151.8540000000003</v>
      </c>
      <c r="F212" s="134">
        <f>(Egresos!E41)/1000</f>
        <v>7151.8540000000003</v>
      </c>
      <c r="G212" s="134">
        <f>(Egresos!F41)/1000</f>
        <v>0</v>
      </c>
    </row>
    <row r="213" spans="1:7" x14ac:dyDescent="0.2">
      <c r="A213" s="132" t="str">
        <f>Egresos!A42</f>
        <v>EEE.21.01.001.014.006</v>
      </c>
      <c r="B213" s="187"/>
      <c r="C213" s="133" t="str">
        <f>Egresos!B42</f>
        <v>Bonificación Previsional, Art. 19, Ley Nº15.386</v>
      </c>
      <c r="D213" s="134">
        <f>(Egresos!C42)/1000</f>
        <v>0</v>
      </c>
      <c r="E213" s="134">
        <f>(Egresos!D42)/1000</f>
        <v>0</v>
      </c>
      <c r="F213" s="134">
        <f>(Egresos!E42)/1000</f>
        <v>0</v>
      </c>
      <c r="G213" s="134">
        <f>(Egresos!F42)/1000</f>
        <v>0</v>
      </c>
    </row>
    <row r="214" spans="1:7" x14ac:dyDescent="0.2">
      <c r="A214" s="132" t="str">
        <f>Egresos!A43</f>
        <v>EEE.21.01.001.014.007</v>
      </c>
      <c r="B214" s="187"/>
      <c r="C214" s="133" t="str">
        <f>Egresos!B43</f>
        <v>Remuneración Adicional, Art. 3 transitorio, Ley N° 19.070</v>
      </c>
      <c r="D214" s="134">
        <f>(Egresos!C43)/1000</f>
        <v>0</v>
      </c>
      <c r="E214" s="134">
        <f>(Egresos!D43)/1000</f>
        <v>0</v>
      </c>
      <c r="F214" s="134">
        <f>(Egresos!E43)/1000</f>
        <v>0</v>
      </c>
      <c r="G214" s="134">
        <f>(Egresos!F43)/1000</f>
        <v>0</v>
      </c>
    </row>
    <row r="215" spans="1:7" x14ac:dyDescent="0.2">
      <c r="A215" s="132" t="str">
        <f>Egresos!A44</f>
        <v>EEE.21.01.001.014.999</v>
      </c>
      <c r="B215" s="187"/>
      <c r="C215" s="133" t="str">
        <f>Egresos!B44</f>
        <v>Otras Asignaciones Compensatorias</v>
      </c>
      <c r="D215" s="134">
        <f>(Egresos!C44)/1000</f>
        <v>120000</v>
      </c>
      <c r="E215" s="134">
        <f>(Egresos!D44)/1000</f>
        <v>196251.12100000001</v>
      </c>
      <c r="F215" s="134">
        <f>(Egresos!E44)/1000</f>
        <v>196251.12100000001</v>
      </c>
      <c r="G215" s="134">
        <f>(Egresos!F44)/1000</f>
        <v>0</v>
      </c>
    </row>
    <row r="216" spans="1:7" s="122" customFormat="1" x14ac:dyDescent="0.2">
      <c r="A216" s="132" t="str">
        <f>Egresos!A45</f>
        <v>EEE.21.01.001.015.000</v>
      </c>
      <c r="B216" s="187"/>
      <c r="C216" s="133" t="str">
        <f>Egresos!B45</f>
        <v>Asginaciones Sustitutivas</v>
      </c>
      <c r="D216" s="134">
        <f>(Egresos!C45)/1000</f>
        <v>0</v>
      </c>
      <c r="E216" s="134">
        <f>(Egresos!D45)/1000</f>
        <v>1701.165</v>
      </c>
      <c r="F216" s="134">
        <f>(Egresos!E45)/1000</f>
        <v>1701.165</v>
      </c>
      <c r="G216" s="134">
        <f>(Egresos!F45)/1000</f>
        <v>0</v>
      </c>
    </row>
    <row r="217" spans="1:7" x14ac:dyDescent="0.2">
      <c r="A217" s="132" t="str">
        <f>Egresos!A46</f>
        <v>EEE.21.01.001.015.001</v>
      </c>
      <c r="B217" s="187"/>
      <c r="C217" s="133" t="str">
        <f>Egresos!B46</f>
        <v>Asignación Única, Art.4, Ley Nº18.717</v>
      </c>
      <c r="D217" s="134">
        <f>(Egresos!C46)/1000</f>
        <v>0</v>
      </c>
      <c r="E217" s="134">
        <f>(Egresos!D46)/1000</f>
        <v>0</v>
      </c>
      <c r="F217" s="134">
        <f>(Egresos!E46)/1000</f>
        <v>0</v>
      </c>
      <c r="G217" s="134">
        <f>(Egresos!F46)/1000</f>
        <v>0</v>
      </c>
    </row>
    <row r="218" spans="1:7" x14ac:dyDescent="0.2">
      <c r="A218" s="132" t="str">
        <f>Egresos!A47</f>
        <v>EEE.21.01.001.015.999</v>
      </c>
      <c r="B218" s="187"/>
      <c r="C218" s="133" t="str">
        <f>Egresos!B47</f>
        <v>Otras Asignaciones Sustitutivas</v>
      </c>
      <c r="D218" s="134">
        <f>(Egresos!C47)/1000</f>
        <v>0</v>
      </c>
      <c r="E218" s="134">
        <f>(Egresos!D47)/1000</f>
        <v>1701.165</v>
      </c>
      <c r="F218" s="134">
        <f>(Egresos!E47)/1000</f>
        <v>1701.165</v>
      </c>
      <c r="G218" s="134">
        <f>(Egresos!F47)/1000</f>
        <v>0</v>
      </c>
    </row>
    <row r="219" spans="1:7" s="122" customFormat="1" x14ac:dyDescent="0.2">
      <c r="A219" s="132" t="str">
        <f>Egresos!A48</f>
        <v>EEE.21.01.001.019.000</v>
      </c>
      <c r="B219" s="187"/>
      <c r="C219" s="133" t="str">
        <f>Egresos!B48</f>
        <v>Asignación de Responsabilidad</v>
      </c>
      <c r="D219" s="134">
        <f>(Egresos!C48)/1000</f>
        <v>136000</v>
      </c>
      <c r="E219" s="134">
        <f>(Egresos!D48)/1000</f>
        <v>160508.14799999999</v>
      </c>
      <c r="F219" s="134">
        <f>(Egresos!E48)/1000</f>
        <v>160508.14799999999</v>
      </c>
      <c r="G219" s="134">
        <f>(Egresos!F48)/1000</f>
        <v>0</v>
      </c>
    </row>
    <row r="220" spans="1:7" x14ac:dyDescent="0.2">
      <c r="A220" s="132" t="str">
        <f>Egresos!A49</f>
        <v>EEE.21.01.001.019.001</v>
      </c>
      <c r="B220" s="187"/>
      <c r="C220" s="133" t="str">
        <f>Egresos!B49</f>
        <v>Asignación de Responsabilidad Judicial, Art. 2º,  Ley Nº 20.008</v>
      </c>
      <c r="D220" s="134">
        <f>(Egresos!C49)/1000</f>
        <v>0</v>
      </c>
      <c r="E220" s="134">
        <f>(Egresos!D49)/1000</f>
        <v>0</v>
      </c>
      <c r="F220" s="134">
        <f>(Egresos!E49)/1000</f>
        <v>0</v>
      </c>
      <c r="G220" s="134">
        <f>(Egresos!F49)/1000</f>
        <v>0</v>
      </c>
    </row>
    <row r="221" spans="1:7" x14ac:dyDescent="0.2">
      <c r="A221" s="132" t="str">
        <f>Egresos!A50</f>
        <v>EEE.21.01.001.019.002</v>
      </c>
      <c r="B221" s="187"/>
      <c r="C221" s="133" t="str">
        <f>Egresos!B50</f>
        <v>Asignación de Responsabilidad Directiva</v>
      </c>
      <c r="D221" s="134">
        <f>(Egresos!C50)/1000</f>
        <v>136000</v>
      </c>
      <c r="E221" s="134">
        <f>(Egresos!D50)/1000</f>
        <v>160508.14799999999</v>
      </c>
      <c r="F221" s="134">
        <f>(Egresos!E50)/1000</f>
        <v>160508.14799999999</v>
      </c>
      <c r="G221" s="134">
        <f>(Egresos!F50)/1000</f>
        <v>0</v>
      </c>
    </row>
    <row r="222" spans="1:7" x14ac:dyDescent="0.2">
      <c r="A222" s="132" t="str">
        <f>Egresos!A51</f>
        <v>EEE.21.01.001.019.004</v>
      </c>
      <c r="B222" s="187"/>
      <c r="C222" s="133" t="str">
        <f>Egresos!B51</f>
        <v>Asignación de Responsabilidad, Art. 9, Decreto 252 de 1976</v>
      </c>
      <c r="D222" s="134">
        <f>(Egresos!C51)/1000</f>
        <v>0</v>
      </c>
      <c r="E222" s="134">
        <f>(Egresos!D51)/1000</f>
        <v>0</v>
      </c>
      <c r="F222" s="134">
        <f>(Egresos!E51)/1000</f>
        <v>0</v>
      </c>
      <c r="G222" s="134">
        <f>(Egresos!F51)/1000</f>
        <v>0</v>
      </c>
    </row>
    <row r="223" spans="1:7" s="122" customFormat="1" x14ac:dyDescent="0.2">
      <c r="A223" s="132" t="str">
        <f>Egresos!A52</f>
        <v>EEE.21.01.001.022.000</v>
      </c>
      <c r="B223" s="187"/>
      <c r="C223" s="133" t="str">
        <f>Egresos!B52</f>
        <v>Componente Base Asignación de desempeño</v>
      </c>
      <c r="D223" s="134">
        <f>(Egresos!C52)/1000</f>
        <v>0</v>
      </c>
      <c r="E223" s="134">
        <f>(Egresos!D52)/1000</f>
        <v>0</v>
      </c>
      <c r="F223" s="134">
        <f>(Egresos!E52)/1000</f>
        <v>0</v>
      </c>
      <c r="G223" s="134">
        <f>(Egresos!F52)/1000</f>
        <v>0</v>
      </c>
    </row>
    <row r="224" spans="1:7" s="122" customFormat="1" x14ac:dyDescent="0.2">
      <c r="A224" s="132" t="str">
        <f>Egresos!A53</f>
        <v>EEE.21.01.001.025.000</v>
      </c>
      <c r="B224" s="187"/>
      <c r="C224" s="133" t="str">
        <f>Egresos!B53</f>
        <v>Asignación Artículo 1, Ley Nº19.112</v>
      </c>
      <c r="D224" s="134">
        <f>(Egresos!C53)/1000</f>
        <v>0</v>
      </c>
      <c r="E224" s="134">
        <f>(Egresos!D53)/1000</f>
        <v>0</v>
      </c>
      <c r="F224" s="134">
        <f>(Egresos!E53)/1000</f>
        <v>0</v>
      </c>
      <c r="G224" s="134">
        <f>(Egresos!F53)/1000</f>
        <v>0</v>
      </c>
    </row>
    <row r="225" spans="1:7" x14ac:dyDescent="0.2">
      <c r="A225" s="132" t="str">
        <f>Egresos!A54</f>
        <v>EEE.21.01.001.025.001</v>
      </c>
      <c r="B225" s="187"/>
      <c r="C225" s="133" t="str">
        <f>Egresos!B54</f>
        <v>Asignación Especial Profesionales Ley Nº15.076, letra a), Art. 1, Ley Nº19.112</v>
      </c>
      <c r="D225" s="134">
        <f>(Egresos!C54)/1000</f>
        <v>0</v>
      </c>
      <c r="E225" s="134">
        <f>(Egresos!D54)/1000</f>
        <v>0</v>
      </c>
      <c r="F225" s="134">
        <f>(Egresos!E54)/1000</f>
        <v>0</v>
      </c>
      <c r="G225" s="134">
        <f>(Egresos!F54)/1000</f>
        <v>0</v>
      </c>
    </row>
    <row r="226" spans="1:7" x14ac:dyDescent="0.2">
      <c r="A226" s="132" t="str">
        <f>Egresos!A55</f>
        <v>EEE.21.01.001.025.002</v>
      </c>
      <c r="B226" s="187"/>
      <c r="C226" s="133" t="str">
        <f>Egresos!B55</f>
        <v>Asignación Especial Profesionales Ley Nº15.076, letra b), Art. 1, Ley Nº19.112</v>
      </c>
      <c r="D226" s="134">
        <f>(Egresos!C55)/1000</f>
        <v>0</v>
      </c>
      <c r="E226" s="134">
        <f>(Egresos!D55)/1000</f>
        <v>0</v>
      </c>
      <c r="F226" s="134">
        <f>(Egresos!E55)/1000</f>
        <v>0</v>
      </c>
      <c r="G226" s="134">
        <f>(Egresos!F55)/1000</f>
        <v>0</v>
      </c>
    </row>
    <row r="227" spans="1:7" s="122" customFormat="1" x14ac:dyDescent="0.2">
      <c r="A227" s="132" t="str">
        <f>Egresos!A56</f>
        <v>EEE.21.01.001.026.000</v>
      </c>
      <c r="B227" s="187"/>
      <c r="C227" s="133" t="str">
        <f>Egresos!B56</f>
        <v>Asignación Artículo 1, Ley Nº19.432</v>
      </c>
      <c r="D227" s="134">
        <f>(Egresos!C56)/1000</f>
        <v>0</v>
      </c>
      <c r="E227" s="134">
        <f>(Egresos!D56)/1000</f>
        <v>0</v>
      </c>
      <c r="F227" s="134">
        <f>(Egresos!E56)/1000</f>
        <v>0</v>
      </c>
      <c r="G227" s="134">
        <f>(Egresos!F56)/1000</f>
        <v>0</v>
      </c>
    </row>
    <row r="228" spans="1:7" x14ac:dyDescent="0.2">
      <c r="A228" s="132" t="str">
        <f>Egresos!A57</f>
        <v>EEE.21.01.001.027.000</v>
      </c>
      <c r="B228" s="187"/>
      <c r="C228" s="133" t="str">
        <f>Egresos!B57</f>
        <v>Asignación de Estímulo personal Médico Diurno</v>
      </c>
      <c r="D228" s="134">
        <f>(Egresos!C57)/1000</f>
        <v>0</v>
      </c>
      <c r="E228" s="134">
        <f>(Egresos!D57)/1000</f>
        <v>0</v>
      </c>
      <c r="F228" s="134">
        <f>(Egresos!E57)/1000</f>
        <v>0</v>
      </c>
      <c r="G228" s="134">
        <f>(Egresos!F57)/1000</f>
        <v>0</v>
      </c>
    </row>
    <row r="229" spans="1:7" s="122" customFormat="1" x14ac:dyDescent="0.2">
      <c r="A229" s="132" t="str">
        <f>Egresos!A58</f>
        <v>EEE.21.01.001.028.000</v>
      </c>
      <c r="B229" s="187"/>
      <c r="C229" s="133" t="str">
        <f>Egresos!B58</f>
        <v>Asignación de Estímulo Personal Médico y Profesores</v>
      </c>
      <c r="D229" s="134">
        <f>(Egresos!C58)/1000</f>
        <v>0</v>
      </c>
      <c r="E229" s="134">
        <f>(Egresos!D58)/1000</f>
        <v>43.942999999999998</v>
      </c>
      <c r="F229" s="134">
        <f>(Egresos!E58)/1000</f>
        <v>43.942999999999998</v>
      </c>
      <c r="G229" s="134">
        <f>(Egresos!F58)/1000</f>
        <v>0</v>
      </c>
    </row>
    <row r="230" spans="1:7" x14ac:dyDescent="0.2">
      <c r="A230" s="132" t="str">
        <f>Egresos!A59</f>
        <v>EEE.21.01.001.028.002</v>
      </c>
      <c r="B230" s="187"/>
      <c r="C230" s="133" t="str">
        <f>Egresos!B59</f>
        <v>Asignación por Desempeño en Condiciones Difíciles, Art. 28, Ley N° 19.378</v>
      </c>
      <c r="D230" s="134">
        <f>(Egresos!C59)/1000</f>
        <v>0</v>
      </c>
      <c r="E230" s="134">
        <f>(Egresos!D59)/1000</f>
        <v>43.942999999999998</v>
      </c>
      <c r="F230" s="134">
        <f>(Egresos!E59)/1000</f>
        <v>43.942999999999998</v>
      </c>
      <c r="G230" s="134">
        <f>(Egresos!F59)/1000</f>
        <v>0</v>
      </c>
    </row>
    <row r="231" spans="1:7" x14ac:dyDescent="0.2">
      <c r="A231" s="132" t="str">
        <f>Egresos!A60</f>
        <v>EEE.21.01.001.028.003</v>
      </c>
      <c r="B231" s="187"/>
      <c r="C231" s="133" t="str">
        <f>Egresos!B60</f>
        <v>Asignación de Estímulo, Art. 65, Ley Nª18.482</v>
      </c>
      <c r="D231" s="134">
        <f>(Egresos!C60)/1000</f>
        <v>0</v>
      </c>
      <c r="E231" s="134">
        <f>(Egresos!D60)/1000</f>
        <v>0</v>
      </c>
      <c r="F231" s="134">
        <f>(Egresos!E60)/1000</f>
        <v>0</v>
      </c>
      <c r="G231" s="134">
        <f>(Egresos!F60)/1000</f>
        <v>0</v>
      </c>
    </row>
    <row r="232" spans="1:7" x14ac:dyDescent="0.2">
      <c r="A232" s="132" t="str">
        <f>Egresos!A61</f>
        <v>EEE.21.01.001.028.004</v>
      </c>
      <c r="B232" s="187"/>
      <c r="C232" s="133" t="str">
        <f>Egresos!B61</f>
        <v>Asignación de Estímulo, Art. 14, Ley Nª15.076</v>
      </c>
      <c r="D232" s="134">
        <f>(Egresos!C61)/1000</f>
        <v>0</v>
      </c>
      <c r="E232" s="134">
        <f>(Egresos!D61)/1000</f>
        <v>0</v>
      </c>
      <c r="F232" s="134">
        <f>(Egresos!E61)/1000</f>
        <v>0</v>
      </c>
      <c r="G232" s="134">
        <f>(Egresos!F61)/1000</f>
        <v>0</v>
      </c>
    </row>
    <row r="233" spans="1:7" s="122" customFormat="1" x14ac:dyDescent="0.2">
      <c r="A233" s="132" t="str">
        <f>Egresos!A62</f>
        <v>EEE.21.01.001.031.000</v>
      </c>
      <c r="B233" s="187"/>
      <c r="C233" s="133" t="str">
        <f>Egresos!B62</f>
        <v>Asignación de Experiencia Calificada</v>
      </c>
      <c r="D233" s="134">
        <f>(Egresos!C62)/1000</f>
        <v>0</v>
      </c>
      <c r="E233" s="134">
        <f>(Egresos!D62)/1000</f>
        <v>0</v>
      </c>
      <c r="F233" s="134">
        <f>(Egresos!E62)/1000</f>
        <v>0</v>
      </c>
      <c r="G233" s="134">
        <f>(Egresos!F62)/1000</f>
        <v>0</v>
      </c>
    </row>
    <row r="234" spans="1:7" x14ac:dyDescent="0.2">
      <c r="A234" s="132" t="str">
        <f>Egresos!A63</f>
        <v>EEE.21.01.001.031.002</v>
      </c>
      <c r="B234" s="187"/>
      <c r="C234" s="133" t="str">
        <f>Egresos!B63</f>
        <v>Asignación Post-Título, Art. 42, Ley N° 19.378</v>
      </c>
      <c r="D234" s="134">
        <f>(Egresos!C63)/1000</f>
        <v>0</v>
      </c>
      <c r="E234" s="134">
        <f>(Egresos!D63)/1000</f>
        <v>0</v>
      </c>
      <c r="F234" s="134">
        <f>(Egresos!E63)/1000</f>
        <v>0</v>
      </c>
      <c r="G234" s="134">
        <f>(Egresos!F63)/1000</f>
        <v>0</v>
      </c>
    </row>
    <row r="235" spans="1:7" s="122" customFormat="1" x14ac:dyDescent="0.2">
      <c r="A235" s="132" t="str">
        <f>Egresos!A64</f>
        <v>EEE.21.01.001.032.000</v>
      </c>
      <c r="B235" s="187"/>
      <c r="C235" s="133" t="str">
        <f>Egresos!B64</f>
        <v>Asignación de Reforzamiento Profesional Diurno</v>
      </c>
      <c r="D235" s="134">
        <f>(Egresos!C64)/1000</f>
        <v>0</v>
      </c>
      <c r="E235" s="134">
        <f>(Egresos!D64)/1000</f>
        <v>0</v>
      </c>
      <c r="F235" s="134">
        <f>(Egresos!E64)/1000</f>
        <v>0</v>
      </c>
      <c r="G235" s="134">
        <f>(Egresos!F64)/1000</f>
        <v>0</v>
      </c>
    </row>
    <row r="236" spans="1:7" s="122" customFormat="1" x14ac:dyDescent="0.2">
      <c r="A236" s="132" t="str">
        <f>Egresos!A65</f>
        <v>EEE.21.01.001.037.000</v>
      </c>
      <c r="B236" s="187"/>
      <c r="C236" s="133" t="str">
        <f>Egresos!B65</f>
        <v>Asignación Única</v>
      </c>
      <c r="D236" s="134">
        <f>(Egresos!C65)/1000</f>
        <v>0</v>
      </c>
      <c r="E236" s="134">
        <f>(Egresos!D65)/1000</f>
        <v>0</v>
      </c>
      <c r="F236" s="134">
        <f>(Egresos!E65)/1000</f>
        <v>0</v>
      </c>
      <c r="G236" s="134">
        <f>(Egresos!F65)/1000</f>
        <v>0</v>
      </c>
    </row>
    <row r="237" spans="1:7" s="122" customFormat="1" x14ac:dyDescent="0.2">
      <c r="A237" s="132" t="str">
        <f>Egresos!A66</f>
        <v>EEE.21.01.001.038.000</v>
      </c>
      <c r="B237" s="187"/>
      <c r="C237" s="133" t="str">
        <f>Egresos!B66</f>
        <v>Asignación Zonas Extremas</v>
      </c>
      <c r="D237" s="134">
        <f>(Egresos!C66)/1000</f>
        <v>0</v>
      </c>
      <c r="E237" s="134">
        <f>(Egresos!D66)/1000</f>
        <v>0</v>
      </c>
      <c r="F237" s="134">
        <f>(Egresos!E66)/1000</f>
        <v>0</v>
      </c>
      <c r="G237" s="134">
        <f>(Egresos!F66)/1000</f>
        <v>0</v>
      </c>
    </row>
    <row r="238" spans="1:7" s="122" customFormat="1" x14ac:dyDescent="0.2">
      <c r="A238" s="132" t="str">
        <f>Egresos!A67</f>
        <v>EEE.21.01.001.043.000</v>
      </c>
      <c r="B238" s="187"/>
      <c r="C238" s="133" t="str">
        <f>Egresos!B67</f>
        <v>Asignación Inherente al Cargo Ley Nº 18.695</v>
      </c>
      <c r="D238" s="134">
        <f>(Egresos!C67)/1000</f>
        <v>0</v>
      </c>
      <c r="E238" s="134">
        <f>(Egresos!D67)/1000</f>
        <v>0</v>
      </c>
      <c r="F238" s="134">
        <f>(Egresos!E67)/1000</f>
        <v>0</v>
      </c>
      <c r="G238" s="134">
        <f>(Egresos!F67)/1000</f>
        <v>0</v>
      </c>
    </row>
    <row r="239" spans="1:7" s="122" customFormat="1" x14ac:dyDescent="0.2">
      <c r="A239" s="132" t="str">
        <f>Egresos!A68</f>
        <v>EEE.21.01.001.044.000</v>
      </c>
      <c r="B239" s="187"/>
      <c r="C239" s="133" t="str">
        <f>Egresos!B68</f>
        <v>Asignación de Atención Primaria Municipal</v>
      </c>
      <c r="D239" s="134">
        <f>(Egresos!C68)/1000</f>
        <v>0</v>
      </c>
      <c r="E239" s="134">
        <f>(Egresos!D68)/1000</f>
        <v>0</v>
      </c>
      <c r="F239" s="134">
        <f>(Egresos!E68)/1000</f>
        <v>0</v>
      </c>
      <c r="G239" s="134">
        <f>(Egresos!F68)/1000</f>
        <v>0</v>
      </c>
    </row>
    <row r="240" spans="1:7" x14ac:dyDescent="0.2">
      <c r="A240" s="132" t="str">
        <f>Egresos!A69</f>
        <v>EEE.21.01.001.044.001</v>
      </c>
      <c r="B240" s="187"/>
      <c r="C240" s="133" t="str">
        <f>Egresos!B69</f>
        <v>Asignación Atención Primaria Salud, Arts. 23 y 25, Ley N° 19.378</v>
      </c>
      <c r="D240" s="134">
        <f>(Egresos!C69)/1000</f>
        <v>0</v>
      </c>
      <c r="E240" s="134">
        <f>(Egresos!D69)/1000</f>
        <v>0</v>
      </c>
      <c r="F240" s="134">
        <f>(Egresos!E69)/1000</f>
        <v>0</v>
      </c>
      <c r="G240" s="134">
        <f>(Egresos!F69)/1000</f>
        <v>0</v>
      </c>
    </row>
    <row r="241" spans="1:7" s="122" customFormat="1" x14ac:dyDescent="0.2">
      <c r="A241" s="132" t="str">
        <f>Egresos!A70</f>
        <v>EEE.21.01.001.046.000</v>
      </c>
      <c r="B241" s="187"/>
      <c r="C241" s="133" t="str">
        <f>Egresos!B70</f>
        <v>Asignación de Experiencia</v>
      </c>
      <c r="D241" s="134">
        <f>(Egresos!C70)/1000</f>
        <v>650000</v>
      </c>
      <c r="E241" s="134">
        <f>(Egresos!D70)/1000</f>
        <v>1192305.9040000001</v>
      </c>
      <c r="F241" s="134">
        <f>(Egresos!E70)/1000</f>
        <v>1192305.9040000001</v>
      </c>
      <c r="G241" s="134">
        <f>(Egresos!F70)/1000</f>
        <v>0</v>
      </c>
    </row>
    <row r="242" spans="1:7" s="122" customFormat="1" x14ac:dyDescent="0.2">
      <c r="A242" s="132" t="str">
        <f>Egresos!A71</f>
        <v>EEE.21.01.001.047.000</v>
      </c>
      <c r="B242" s="187"/>
      <c r="C242" s="133" t="str">
        <f>Egresos!B71</f>
        <v>Asignación por Tramo de Desarrollo Profesional</v>
      </c>
      <c r="D242" s="134">
        <f>(Egresos!C71)/1000</f>
        <v>634000</v>
      </c>
      <c r="E242" s="134">
        <f>(Egresos!D71)/1000</f>
        <v>1250878.96</v>
      </c>
      <c r="F242" s="134">
        <f>(Egresos!E71)/1000</f>
        <v>1250878.96</v>
      </c>
      <c r="G242" s="134">
        <f>(Egresos!F71)/1000</f>
        <v>0</v>
      </c>
    </row>
    <row r="243" spans="1:7" s="122" customFormat="1" ht="22.5" x14ac:dyDescent="0.2">
      <c r="A243" s="132" t="str">
        <f>Egresos!A72</f>
        <v>EEE.21.01.001.048.000</v>
      </c>
      <c r="B243" s="187"/>
      <c r="C243" s="133" t="str">
        <f>Egresos!B72</f>
        <v>Asignación de Reconocimiento por Docencia en Establecimientos de Alta Concentración de Alumnos Prioritarios</v>
      </c>
      <c r="D243" s="134">
        <f>(Egresos!C72)/1000</f>
        <v>98000</v>
      </c>
      <c r="E243" s="134">
        <f>(Egresos!D72)/1000</f>
        <v>71415.168999999994</v>
      </c>
      <c r="F243" s="134">
        <f>(Egresos!E72)/1000</f>
        <v>71415.168999999994</v>
      </c>
      <c r="G243" s="134">
        <f>(Egresos!F72)/1000</f>
        <v>0</v>
      </c>
    </row>
    <row r="244" spans="1:7" s="122" customFormat="1" x14ac:dyDescent="0.2">
      <c r="A244" s="132" t="str">
        <f>Egresos!A73</f>
        <v>EEE.21.01.001.049.000</v>
      </c>
      <c r="B244" s="187"/>
      <c r="C244" s="133" t="str">
        <f>Egresos!B73</f>
        <v>Asignación de Responsabilidad Directiva y Asignación Técnico Pedagógica</v>
      </c>
      <c r="D244" s="134">
        <f>(Egresos!C73)/1000</f>
        <v>0</v>
      </c>
      <c r="E244" s="134">
        <f>(Egresos!D73)/1000</f>
        <v>0</v>
      </c>
      <c r="F244" s="134">
        <f>(Egresos!E73)/1000</f>
        <v>0</v>
      </c>
      <c r="G244" s="134">
        <f>(Egresos!F73)/1000</f>
        <v>0</v>
      </c>
    </row>
    <row r="245" spans="1:7" x14ac:dyDescent="0.2">
      <c r="A245" s="132" t="str">
        <f>Egresos!A74</f>
        <v>EEE.21.01.001.049.001</v>
      </c>
      <c r="B245" s="187"/>
      <c r="C245" s="133" t="str">
        <f>Egresos!B74</f>
        <v>Asignación por Responsabilidad Directiva</v>
      </c>
      <c r="D245" s="134">
        <f>(Egresos!C74)/1000</f>
        <v>0</v>
      </c>
      <c r="E245" s="134">
        <f>(Egresos!D74)/1000</f>
        <v>0</v>
      </c>
      <c r="F245" s="134">
        <f>(Egresos!E74)/1000</f>
        <v>0</v>
      </c>
      <c r="G245" s="134">
        <f>(Egresos!F74)/1000</f>
        <v>0</v>
      </c>
    </row>
    <row r="246" spans="1:7" x14ac:dyDescent="0.2">
      <c r="A246" s="132" t="str">
        <f>Egresos!A75</f>
        <v>EEE.21.01.001.049.002</v>
      </c>
      <c r="B246" s="187"/>
      <c r="C246" s="133" t="str">
        <f>Egresos!B75</f>
        <v>Asignación de Responsabilidad Técnico Pedagógica</v>
      </c>
      <c r="D246" s="134">
        <f>(Egresos!C75)/1000</f>
        <v>0</v>
      </c>
      <c r="E246" s="134">
        <f>(Egresos!D75)/1000</f>
        <v>0</v>
      </c>
      <c r="F246" s="134">
        <f>(Egresos!E75)/1000</f>
        <v>0</v>
      </c>
      <c r="G246" s="134">
        <f>(Egresos!F75)/1000</f>
        <v>0</v>
      </c>
    </row>
    <row r="247" spans="1:7" s="122" customFormat="1" x14ac:dyDescent="0.2">
      <c r="A247" s="132" t="str">
        <f>Egresos!A76</f>
        <v>EEE.21.01.001.050.000</v>
      </c>
      <c r="B247" s="187"/>
      <c r="C247" s="133" t="str">
        <f>Egresos!B76</f>
        <v>Bonificación por Reconocimiento Profesional</v>
      </c>
      <c r="D247" s="134">
        <f>(Egresos!C76)/1000</f>
        <v>725000</v>
      </c>
      <c r="E247" s="134">
        <f>(Egresos!D76)/1000</f>
        <v>1582683.5419999999</v>
      </c>
      <c r="F247" s="134">
        <f>(Egresos!E76)/1000</f>
        <v>1582683.5419999999</v>
      </c>
      <c r="G247" s="134">
        <f>(Egresos!F76)/1000</f>
        <v>0</v>
      </c>
    </row>
    <row r="248" spans="1:7" s="122" customFormat="1" x14ac:dyDescent="0.2">
      <c r="A248" s="132" t="str">
        <f>Egresos!A77</f>
        <v>EEE.21.01.001.051.000</v>
      </c>
      <c r="B248" s="187"/>
      <c r="C248" s="133" t="str">
        <f>Egresos!B77</f>
        <v>Bonificación por Excelencia Académica</v>
      </c>
      <c r="D248" s="134">
        <f>(Egresos!C77)/1000</f>
        <v>70000</v>
      </c>
      <c r="E248" s="134">
        <f>(Egresos!D77)/1000</f>
        <v>108851.192</v>
      </c>
      <c r="F248" s="134">
        <f>(Egresos!E77)/1000</f>
        <v>108851.192</v>
      </c>
      <c r="G248" s="134">
        <f>(Egresos!F77)/1000</f>
        <v>0</v>
      </c>
    </row>
    <row r="249" spans="1:7" s="122" customFormat="1" x14ac:dyDescent="0.2">
      <c r="A249" s="132" t="str">
        <f>Egresos!A78</f>
        <v>EEE.21.01.001.999.000</v>
      </c>
      <c r="B249" s="187"/>
      <c r="C249" s="133" t="str">
        <f>Egresos!B78</f>
        <v>Otras Asignaciones</v>
      </c>
      <c r="D249" s="134">
        <f>(Egresos!C78)/1000</f>
        <v>0</v>
      </c>
      <c r="E249" s="134">
        <f>(Egresos!D78)/1000</f>
        <v>447287.62400000001</v>
      </c>
      <c r="F249" s="134">
        <f>(Egresos!E78)/1000</f>
        <v>447287.62400000001</v>
      </c>
      <c r="G249" s="134">
        <f>(Egresos!F78)/1000</f>
        <v>0</v>
      </c>
    </row>
    <row r="250" spans="1:7" x14ac:dyDescent="0.2">
      <c r="A250" s="132" t="str">
        <f>Egresos!A79</f>
        <v>EEE.21.01.002.000.000</v>
      </c>
      <c r="B250" s="187"/>
      <c r="C250" s="133" t="str">
        <f>Egresos!B79</f>
        <v>Aportes del Empleador</v>
      </c>
      <c r="D250" s="134">
        <f>(Egresos!C79)/1000</f>
        <v>330000</v>
      </c>
      <c r="E250" s="134">
        <f>(Egresos!D79)/1000</f>
        <v>412891.51299999998</v>
      </c>
      <c r="F250" s="134">
        <f>(Egresos!E79)/1000</f>
        <v>412891.51299999998</v>
      </c>
      <c r="G250" s="134">
        <f>(Egresos!F79)/1000</f>
        <v>0</v>
      </c>
    </row>
    <row r="251" spans="1:7" x14ac:dyDescent="0.2">
      <c r="A251" s="132" t="str">
        <f>Egresos!A80</f>
        <v>EEE.21.01.002.001.000</v>
      </c>
      <c r="B251" s="187"/>
      <c r="C251" s="133" t="str">
        <f>Egresos!B80</f>
        <v>A Servicios de Bienestar</v>
      </c>
      <c r="D251" s="134">
        <f>(Egresos!C80)/1000</f>
        <v>0</v>
      </c>
      <c r="E251" s="134">
        <f>(Egresos!D80)/1000</f>
        <v>0</v>
      </c>
      <c r="F251" s="134">
        <f>(Egresos!E80)/1000</f>
        <v>0</v>
      </c>
      <c r="G251" s="134">
        <f>(Egresos!F80)/1000</f>
        <v>0</v>
      </c>
    </row>
    <row r="252" spans="1:7" x14ac:dyDescent="0.2">
      <c r="A252" s="132" t="str">
        <f>Egresos!A81</f>
        <v>EEE.21.01.002.002.000</v>
      </c>
      <c r="B252" s="187"/>
      <c r="C252" s="133" t="str">
        <f>Egresos!B81</f>
        <v>Otras Cotizaciones Previsionales</v>
      </c>
      <c r="D252" s="134">
        <f>(Egresos!C81)/1000</f>
        <v>330000</v>
      </c>
      <c r="E252" s="134">
        <f>(Egresos!D81)/1000</f>
        <v>412891.51299999998</v>
      </c>
      <c r="F252" s="134">
        <f>(Egresos!E81)/1000</f>
        <v>412891.51299999998</v>
      </c>
      <c r="G252" s="134">
        <f>(Egresos!F81)/1000</f>
        <v>0</v>
      </c>
    </row>
    <row r="253" spans="1:7" x14ac:dyDescent="0.2">
      <c r="A253" s="132" t="str">
        <f>Egresos!A82</f>
        <v>EEE.21.01.003.000.000</v>
      </c>
      <c r="B253" s="187"/>
      <c r="C253" s="133" t="str">
        <f>Egresos!B82</f>
        <v>Asignaciones por Desempeño</v>
      </c>
      <c r="D253" s="134">
        <f>(Egresos!C82)/1000</f>
        <v>0</v>
      </c>
      <c r="E253" s="134">
        <f>(Egresos!D82)/1000</f>
        <v>4017.75</v>
      </c>
      <c r="F253" s="134">
        <f>(Egresos!E82)/1000</f>
        <v>4017.75</v>
      </c>
      <c r="G253" s="134">
        <f>(Egresos!F82)/1000</f>
        <v>0</v>
      </c>
    </row>
    <row r="254" spans="1:7" x14ac:dyDescent="0.2">
      <c r="A254" s="132" t="str">
        <f>Egresos!A83</f>
        <v>EEE.21.01.003.001.000</v>
      </c>
      <c r="B254" s="187"/>
      <c r="C254" s="133" t="str">
        <f>Egresos!B83</f>
        <v>Desempeño Institucional</v>
      </c>
      <c r="D254" s="134">
        <f>(Egresos!C83)/1000</f>
        <v>0</v>
      </c>
      <c r="E254" s="134">
        <f>(Egresos!D83)/1000</f>
        <v>0</v>
      </c>
      <c r="F254" s="134">
        <f>(Egresos!E83)/1000</f>
        <v>0</v>
      </c>
      <c r="G254" s="134">
        <f>(Egresos!F83)/1000</f>
        <v>0</v>
      </c>
    </row>
    <row r="255" spans="1:7" x14ac:dyDescent="0.2">
      <c r="A255" s="132" t="str">
        <f>Egresos!A84</f>
        <v>EEE.21.01.003.001.001</v>
      </c>
      <c r="B255" s="187"/>
      <c r="C255" s="133" t="str">
        <f>Egresos!B84</f>
        <v>Asignación de Mejoramiento de la Gestión Municipal, Art. 1, Ley Nº20.008</v>
      </c>
      <c r="D255" s="134">
        <f>(Egresos!C84)/1000</f>
        <v>0</v>
      </c>
      <c r="E255" s="134">
        <f>(Egresos!D84)/1000</f>
        <v>0</v>
      </c>
      <c r="F255" s="134">
        <f>(Egresos!E84)/1000</f>
        <v>0</v>
      </c>
      <c r="G255" s="134">
        <f>(Egresos!F84)/1000</f>
        <v>0</v>
      </c>
    </row>
    <row r="256" spans="1:7" x14ac:dyDescent="0.2">
      <c r="A256" s="132" t="str">
        <f>Egresos!A85</f>
        <v>EEE.21.01.003.001.002</v>
      </c>
      <c r="B256" s="187"/>
      <c r="C256" s="133" t="str">
        <f>Egresos!B85</f>
        <v>Bonificación Excelencia</v>
      </c>
      <c r="D256" s="134">
        <f>(Egresos!C85)/1000</f>
        <v>0</v>
      </c>
      <c r="E256" s="134">
        <f>(Egresos!D85)/1000</f>
        <v>0</v>
      </c>
      <c r="F256" s="134">
        <f>(Egresos!E85)/1000</f>
        <v>0</v>
      </c>
      <c r="G256" s="134">
        <f>(Egresos!F85)/1000</f>
        <v>0</v>
      </c>
    </row>
    <row r="257" spans="1:7" x14ac:dyDescent="0.2">
      <c r="A257" s="132" t="str">
        <f>Egresos!A86</f>
        <v>EEE.21.01.003.002.000</v>
      </c>
      <c r="B257" s="187"/>
      <c r="C257" s="133" t="str">
        <f>Egresos!B86</f>
        <v>Desempeño Colectivo</v>
      </c>
      <c r="D257" s="134">
        <f>(Egresos!C86)/1000</f>
        <v>0</v>
      </c>
      <c r="E257" s="134">
        <f>(Egresos!D86)/1000</f>
        <v>4017.75</v>
      </c>
      <c r="F257" s="134">
        <f>(Egresos!E86)/1000</f>
        <v>4017.75</v>
      </c>
      <c r="G257" s="134">
        <f>(Egresos!F86)/1000</f>
        <v>0</v>
      </c>
    </row>
    <row r="258" spans="1:7" x14ac:dyDescent="0.2">
      <c r="A258" s="132" t="str">
        <f>Egresos!A87</f>
        <v>EEE.21.01.003.002.001</v>
      </c>
      <c r="B258" s="187"/>
      <c r="C258" s="133" t="str">
        <f>Egresos!B87</f>
        <v>Asignación de Mejoramiento de la Gestión Municipal, Art. 1, Ley Nº20.008</v>
      </c>
      <c r="D258" s="134">
        <f>(Egresos!C87)/1000</f>
        <v>0</v>
      </c>
      <c r="E258" s="134">
        <f>(Egresos!D87)/1000</f>
        <v>0</v>
      </c>
      <c r="F258" s="134">
        <f>(Egresos!E87)/1000</f>
        <v>0</v>
      </c>
      <c r="G258" s="134">
        <f>(Egresos!F87)/1000</f>
        <v>0</v>
      </c>
    </row>
    <row r="259" spans="1:7" x14ac:dyDescent="0.2">
      <c r="A259" s="132" t="str">
        <f>Egresos!A88</f>
        <v>EEE.21.01.003.002.002</v>
      </c>
      <c r="B259" s="187"/>
      <c r="C259" s="133" t="str">
        <f>Egresos!B88</f>
        <v>Asignación Variable por Desempeño Colectivo</v>
      </c>
      <c r="D259" s="134">
        <f>(Egresos!C88)/1000</f>
        <v>0</v>
      </c>
      <c r="E259" s="134">
        <f>(Egresos!D88)/1000</f>
        <v>4017.75</v>
      </c>
      <c r="F259" s="134">
        <f>(Egresos!E88)/1000</f>
        <v>4017.75</v>
      </c>
      <c r="G259" s="134">
        <f>(Egresos!F88)/1000</f>
        <v>0</v>
      </c>
    </row>
    <row r="260" spans="1:7" x14ac:dyDescent="0.2">
      <c r="A260" s="132" t="str">
        <f>Egresos!A89</f>
        <v>EEE.21.01.003.002.003</v>
      </c>
      <c r="B260" s="187"/>
      <c r="C260" s="133" t="str">
        <f>Egresos!B89</f>
        <v>Asignación de Desarrollo y Estímulo al Desempeño Colectivo, Ley Nº19.813</v>
      </c>
      <c r="D260" s="134">
        <f>(Egresos!C89)/1000</f>
        <v>0</v>
      </c>
      <c r="E260" s="134">
        <f>(Egresos!D89)/1000</f>
        <v>0</v>
      </c>
      <c r="F260" s="134">
        <f>(Egresos!E89)/1000</f>
        <v>0</v>
      </c>
      <c r="G260" s="134">
        <f>(Egresos!F89)/1000</f>
        <v>0</v>
      </c>
    </row>
    <row r="261" spans="1:7" x14ac:dyDescent="0.2">
      <c r="A261" s="132" t="str">
        <f>Egresos!A90</f>
        <v>EEE.21.01.003.003.000</v>
      </c>
      <c r="B261" s="187"/>
      <c r="C261" s="133" t="str">
        <f>Egresos!B90</f>
        <v>Desempeño Individual</v>
      </c>
      <c r="D261" s="134">
        <f>(Egresos!C90)/1000</f>
        <v>0</v>
      </c>
      <c r="E261" s="134">
        <f>(Egresos!D90)/1000</f>
        <v>0</v>
      </c>
      <c r="F261" s="134">
        <f>(Egresos!E90)/1000</f>
        <v>0</v>
      </c>
      <c r="G261" s="134">
        <f>(Egresos!F90)/1000</f>
        <v>0</v>
      </c>
    </row>
    <row r="262" spans="1:7" x14ac:dyDescent="0.2">
      <c r="A262" s="132" t="str">
        <f>Egresos!A91</f>
        <v>EEE.21.01.003.003.001</v>
      </c>
      <c r="B262" s="187"/>
      <c r="C262" s="133" t="str">
        <f>Egresos!B91</f>
        <v>Asignación de Mejoramiento de la Gestión Municipal, Art. 1, Ley Nº20.008</v>
      </c>
      <c r="D262" s="134">
        <f>(Egresos!C91)/1000</f>
        <v>0</v>
      </c>
      <c r="E262" s="134">
        <f>(Egresos!D91)/1000</f>
        <v>0</v>
      </c>
      <c r="F262" s="134">
        <f>(Egresos!E91)/1000</f>
        <v>0</v>
      </c>
      <c r="G262" s="134">
        <f>(Egresos!F91)/1000</f>
        <v>0</v>
      </c>
    </row>
    <row r="263" spans="1:7" x14ac:dyDescent="0.2">
      <c r="A263" s="132" t="str">
        <f>Egresos!A92</f>
        <v>EEE.21.01.003.003.002</v>
      </c>
      <c r="B263" s="187"/>
      <c r="C263" s="133" t="str">
        <f>Egresos!B92</f>
        <v>Asignación de Incentivo por Gestión Jurisdiccional, Art. 2, Ley Nº20.008</v>
      </c>
      <c r="D263" s="134">
        <f>(Egresos!C92)/1000</f>
        <v>0</v>
      </c>
      <c r="E263" s="134">
        <f>(Egresos!D92)/1000</f>
        <v>0</v>
      </c>
      <c r="F263" s="134">
        <f>(Egresos!E92)/1000</f>
        <v>0</v>
      </c>
      <c r="G263" s="134">
        <f>(Egresos!F92)/1000</f>
        <v>0</v>
      </c>
    </row>
    <row r="264" spans="1:7" x14ac:dyDescent="0.2">
      <c r="A264" s="132" t="str">
        <f>Egresos!A93</f>
        <v>EEE.21.01.003.003.003</v>
      </c>
      <c r="B264" s="187"/>
      <c r="C264" s="133" t="str">
        <f>Egresos!B93</f>
        <v>Asignación Especial de Incentivo Profesional, Art. 47, Ley N° 19.070</v>
      </c>
      <c r="D264" s="134">
        <f>(Egresos!C93)/1000</f>
        <v>0</v>
      </c>
      <c r="E264" s="134">
        <f>(Egresos!D93)/1000</f>
        <v>0</v>
      </c>
      <c r="F264" s="134">
        <f>(Egresos!E93)/1000</f>
        <v>0</v>
      </c>
      <c r="G264" s="134">
        <f>(Egresos!F93)/1000</f>
        <v>0</v>
      </c>
    </row>
    <row r="265" spans="1:7" x14ac:dyDescent="0.2">
      <c r="A265" s="132" t="str">
        <f>Egresos!A94</f>
        <v>EEE.21.01.003.003.004</v>
      </c>
      <c r="B265" s="187"/>
      <c r="C265" s="133" t="str">
        <f>Egresos!B94</f>
        <v>Asignación Variable por Desempeño Individual</v>
      </c>
      <c r="D265" s="134">
        <f>(Egresos!C94)/1000</f>
        <v>0</v>
      </c>
      <c r="E265" s="134">
        <f>(Egresos!D94)/1000</f>
        <v>0</v>
      </c>
      <c r="F265" s="134">
        <f>(Egresos!E94)/1000</f>
        <v>0</v>
      </c>
      <c r="G265" s="134">
        <f>(Egresos!F94)/1000</f>
        <v>0</v>
      </c>
    </row>
    <row r="266" spans="1:7" x14ac:dyDescent="0.2">
      <c r="A266" s="132" t="str">
        <f>Egresos!A95</f>
        <v>EEE.21.01.003.003.005</v>
      </c>
      <c r="B266" s="187"/>
      <c r="C266" s="133" t="str">
        <f>Egresos!B95</f>
        <v>Asignación por Mérito, Art. 30 de la Ley Nº19.378, agrega Ley Nº19.607</v>
      </c>
      <c r="D266" s="134">
        <f>(Egresos!C95)/1000</f>
        <v>0</v>
      </c>
      <c r="E266" s="134">
        <f>(Egresos!D95)/1000</f>
        <v>0</v>
      </c>
      <c r="F266" s="134">
        <f>(Egresos!E95)/1000</f>
        <v>0</v>
      </c>
      <c r="G266" s="134">
        <f>(Egresos!F95)/1000</f>
        <v>0</v>
      </c>
    </row>
    <row r="267" spans="1:7" x14ac:dyDescent="0.2">
      <c r="A267" s="132" t="str">
        <f>Egresos!A96</f>
        <v>EEE.21.01.004.000.000</v>
      </c>
      <c r="B267" s="187"/>
      <c r="C267" s="133" t="str">
        <f>Egresos!B96</f>
        <v>Remuneraciones Variables</v>
      </c>
      <c r="D267" s="134">
        <f>(Egresos!C96)/1000</f>
        <v>40000</v>
      </c>
      <c r="E267" s="134">
        <f>(Egresos!D96)/1000</f>
        <v>2990.739</v>
      </c>
      <c r="F267" s="134">
        <f>(Egresos!E96)/1000</f>
        <v>2990.739</v>
      </c>
      <c r="G267" s="134">
        <f>(Egresos!F96)/1000</f>
        <v>0</v>
      </c>
    </row>
    <row r="268" spans="1:7" x14ac:dyDescent="0.2">
      <c r="A268" s="132" t="str">
        <f>Egresos!A97</f>
        <v>EEE.21.01.004.002.000</v>
      </c>
      <c r="B268" s="187"/>
      <c r="C268" s="133" t="str">
        <f>Egresos!B97</f>
        <v>Asignación de Estímulo Jornadas Prioritarias</v>
      </c>
      <c r="D268" s="134">
        <f>(Egresos!C97)/1000</f>
        <v>0</v>
      </c>
      <c r="E268" s="134">
        <f>(Egresos!D97)/1000</f>
        <v>0</v>
      </c>
      <c r="F268" s="134">
        <f>(Egresos!E97)/1000</f>
        <v>0</v>
      </c>
      <c r="G268" s="134">
        <f>(Egresos!F97)/1000</f>
        <v>0</v>
      </c>
    </row>
    <row r="269" spans="1:7" x14ac:dyDescent="0.2">
      <c r="A269" s="132" t="str">
        <f>Egresos!A98</f>
        <v>EEE.21.01.004.003.000</v>
      </c>
      <c r="B269" s="187"/>
      <c r="C269" s="133" t="str">
        <f>Egresos!B98</f>
        <v>Asignación Artículo 3, Ley Nº19.264</v>
      </c>
      <c r="D269" s="134">
        <f>(Egresos!C98)/1000</f>
        <v>0</v>
      </c>
      <c r="E269" s="134">
        <f>(Egresos!D98)/1000</f>
        <v>0</v>
      </c>
      <c r="F269" s="134">
        <f>(Egresos!E98)/1000</f>
        <v>0</v>
      </c>
      <c r="G269" s="134">
        <f>(Egresos!F98)/1000</f>
        <v>0</v>
      </c>
    </row>
    <row r="270" spans="1:7" x14ac:dyDescent="0.2">
      <c r="A270" s="132" t="str">
        <f>Egresos!A99</f>
        <v>EEE.21.01.004.004.000</v>
      </c>
      <c r="B270" s="187"/>
      <c r="C270" s="133" t="str">
        <f>Egresos!B99</f>
        <v>Asignación por Desempeño de Funciones Críticas</v>
      </c>
      <c r="D270" s="134">
        <f>(Egresos!C99)/1000</f>
        <v>0</v>
      </c>
      <c r="E270" s="134">
        <f>(Egresos!D99)/1000</f>
        <v>0</v>
      </c>
      <c r="F270" s="134">
        <f>(Egresos!E99)/1000</f>
        <v>0</v>
      </c>
      <c r="G270" s="134">
        <f>(Egresos!F99)/1000</f>
        <v>0</v>
      </c>
    </row>
    <row r="271" spans="1:7" x14ac:dyDescent="0.2">
      <c r="A271" s="132" t="str">
        <f>Egresos!A100</f>
        <v>EEE.21.01.004.005.000</v>
      </c>
      <c r="B271" s="187"/>
      <c r="C271" s="133" t="str">
        <f>Egresos!B100</f>
        <v>Trabajos Extraordinarios</v>
      </c>
      <c r="D271" s="134">
        <f>(Egresos!C100)/1000</f>
        <v>40000</v>
      </c>
      <c r="E271" s="134">
        <f>(Egresos!D100)/1000</f>
        <v>2990.739</v>
      </c>
      <c r="F271" s="134">
        <f>(Egresos!E100)/1000</f>
        <v>2990.739</v>
      </c>
      <c r="G271" s="134">
        <f>(Egresos!F100)/1000</f>
        <v>0</v>
      </c>
    </row>
    <row r="272" spans="1:7" x14ac:dyDescent="0.2">
      <c r="A272" s="132" t="str">
        <f>Egresos!A101</f>
        <v>EEE.21.01.004.006.000</v>
      </c>
      <c r="B272" s="187"/>
      <c r="C272" s="133" t="str">
        <f>Egresos!B101</f>
        <v>Comisiones de Servicios en el País</v>
      </c>
      <c r="D272" s="134">
        <f>(Egresos!C101)/1000</f>
        <v>0</v>
      </c>
      <c r="E272" s="134">
        <f>(Egresos!D101)/1000</f>
        <v>0</v>
      </c>
      <c r="F272" s="134">
        <f>(Egresos!E101)/1000</f>
        <v>0</v>
      </c>
      <c r="G272" s="134">
        <f>(Egresos!F101)/1000</f>
        <v>0</v>
      </c>
    </row>
    <row r="273" spans="1:7" x14ac:dyDescent="0.2">
      <c r="A273" s="132" t="str">
        <f>Egresos!A102</f>
        <v>EEE.21.01.004.007.000</v>
      </c>
      <c r="B273" s="187"/>
      <c r="C273" s="133" t="str">
        <f>Egresos!B102</f>
        <v>Comisiones de Servicios en el Exterior</v>
      </c>
      <c r="D273" s="134">
        <f>(Egresos!C102)/1000</f>
        <v>0</v>
      </c>
      <c r="E273" s="134">
        <f>(Egresos!D102)/1000</f>
        <v>0</v>
      </c>
      <c r="F273" s="134">
        <f>(Egresos!E102)/1000</f>
        <v>0</v>
      </c>
      <c r="G273" s="134">
        <f>(Egresos!F102)/1000</f>
        <v>0</v>
      </c>
    </row>
    <row r="274" spans="1:7" x14ac:dyDescent="0.2">
      <c r="A274" s="132" t="str">
        <f>Egresos!A103</f>
        <v>EEE.21.01.005.000.000</v>
      </c>
      <c r="B274" s="187"/>
      <c r="C274" s="133" t="str">
        <f>Egresos!B103</f>
        <v>Aguinaldos y Bonos</v>
      </c>
      <c r="D274" s="134">
        <f>(Egresos!C103)/1000</f>
        <v>286000</v>
      </c>
      <c r="E274" s="134">
        <f>(Egresos!D103)/1000</f>
        <v>149465.14199999999</v>
      </c>
      <c r="F274" s="134">
        <f>(Egresos!E103)/1000</f>
        <v>149465.14199999999</v>
      </c>
      <c r="G274" s="134">
        <f>(Egresos!F103)/1000</f>
        <v>0</v>
      </c>
    </row>
    <row r="275" spans="1:7" x14ac:dyDescent="0.2">
      <c r="A275" s="132" t="str">
        <f>Egresos!A104</f>
        <v>EEE.21.01.005.001.000</v>
      </c>
      <c r="B275" s="187"/>
      <c r="C275" s="133" t="str">
        <f>Egresos!B104</f>
        <v>Aguinaldos</v>
      </c>
      <c r="D275" s="134">
        <f>(Egresos!C104)/1000</f>
        <v>213000</v>
      </c>
      <c r="E275" s="134">
        <f>(Egresos!D104)/1000</f>
        <v>103900.713</v>
      </c>
      <c r="F275" s="134">
        <f>(Egresos!E104)/1000</f>
        <v>103900.713</v>
      </c>
      <c r="G275" s="134">
        <f>(Egresos!F104)/1000</f>
        <v>0</v>
      </c>
    </row>
    <row r="276" spans="1:7" x14ac:dyDescent="0.2">
      <c r="A276" s="132" t="str">
        <f>Egresos!A105</f>
        <v>EEE.21.01.005.001.001</v>
      </c>
      <c r="B276" s="187"/>
      <c r="C276" s="133" t="str">
        <f>Egresos!B105</f>
        <v>Aguinaldo de Fiestras Patrias</v>
      </c>
      <c r="D276" s="134">
        <f>(Egresos!C105)/1000</f>
        <v>213000</v>
      </c>
      <c r="E276" s="134">
        <f>(Egresos!D105)/1000</f>
        <v>103900.713</v>
      </c>
      <c r="F276" s="134">
        <f>(Egresos!E105)/1000</f>
        <v>103900.713</v>
      </c>
      <c r="G276" s="134">
        <f>(Egresos!F105)/1000</f>
        <v>0</v>
      </c>
    </row>
    <row r="277" spans="1:7" x14ac:dyDescent="0.2">
      <c r="A277" s="132" t="str">
        <f>Egresos!A106</f>
        <v>EEE.21.01.005.001.002</v>
      </c>
      <c r="B277" s="187"/>
      <c r="C277" s="133" t="str">
        <f>Egresos!B106</f>
        <v>Aguinaldo de Navidad</v>
      </c>
      <c r="D277" s="134">
        <f>(Egresos!C106)/1000</f>
        <v>0</v>
      </c>
      <c r="E277" s="134">
        <f>(Egresos!D106)/1000</f>
        <v>0</v>
      </c>
      <c r="F277" s="134">
        <f>(Egresos!E106)/1000</f>
        <v>0</v>
      </c>
      <c r="G277" s="134">
        <f>(Egresos!F106)/1000</f>
        <v>0</v>
      </c>
    </row>
    <row r="278" spans="1:7" x14ac:dyDescent="0.2">
      <c r="A278" s="132" t="str">
        <f>Egresos!A107</f>
        <v>EEE.21.01.005.002.000</v>
      </c>
      <c r="B278" s="187"/>
      <c r="C278" s="133" t="str">
        <f>Egresos!B107</f>
        <v>Bono de Escolaridad</v>
      </c>
      <c r="D278" s="134">
        <f>(Egresos!C107)/1000</f>
        <v>60000</v>
      </c>
      <c r="E278" s="134">
        <f>(Egresos!D107)/1000</f>
        <v>38259.027000000002</v>
      </c>
      <c r="F278" s="134">
        <f>(Egresos!E107)/1000</f>
        <v>38259.027000000002</v>
      </c>
      <c r="G278" s="134">
        <f>(Egresos!F107)/1000</f>
        <v>0</v>
      </c>
    </row>
    <row r="279" spans="1:7" x14ac:dyDescent="0.2">
      <c r="A279" s="132" t="str">
        <f>Egresos!A108</f>
        <v>EEE.21.01.005.003.000</v>
      </c>
      <c r="B279" s="187"/>
      <c r="C279" s="133" t="str">
        <f>Egresos!B108</f>
        <v>Bonos Especiales</v>
      </c>
      <c r="D279" s="134">
        <f>(Egresos!C108)/1000</f>
        <v>0</v>
      </c>
      <c r="E279" s="134">
        <f>(Egresos!D108)/1000</f>
        <v>0</v>
      </c>
      <c r="F279" s="134">
        <f>(Egresos!E108)/1000</f>
        <v>0</v>
      </c>
      <c r="G279" s="134">
        <f>(Egresos!F108)/1000</f>
        <v>0</v>
      </c>
    </row>
    <row r="280" spans="1:7" x14ac:dyDescent="0.2">
      <c r="A280" s="132" t="str">
        <f>Egresos!A109</f>
        <v>EEE.21.01.005.003.001</v>
      </c>
      <c r="B280" s="187"/>
      <c r="C280" s="133" t="str">
        <f>Egresos!B109</f>
        <v>Bono Extraordinario Anual</v>
      </c>
      <c r="D280" s="134">
        <f>(Egresos!C109)/1000</f>
        <v>0</v>
      </c>
      <c r="E280" s="134">
        <f>(Egresos!D109)/1000</f>
        <v>0</v>
      </c>
      <c r="F280" s="134">
        <f>(Egresos!E109)/1000</f>
        <v>0</v>
      </c>
      <c r="G280" s="134">
        <f>(Egresos!F109)/1000</f>
        <v>0</v>
      </c>
    </row>
    <row r="281" spans="1:7" x14ac:dyDescent="0.2">
      <c r="A281" s="132" t="str">
        <f>Egresos!A110</f>
        <v>EEE.21.01.005.004.000</v>
      </c>
      <c r="B281" s="187"/>
      <c r="C281" s="133" t="str">
        <f>Egresos!B110</f>
        <v>Bonificación Adicional al Bono de Escolaridad</v>
      </c>
      <c r="D281" s="134">
        <f>(Egresos!C110)/1000</f>
        <v>13000</v>
      </c>
      <c r="E281" s="134">
        <f>(Egresos!D110)/1000</f>
        <v>7305.402</v>
      </c>
      <c r="F281" s="134">
        <f>(Egresos!E110)/1000</f>
        <v>7305.402</v>
      </c>
      <c r="G281" s="134">
        <f>(Egresos!F110)/1000</f>
        <v>0</v>
      </c>
    </row>
    <row r="282" spans="1:7" x14ac:dyDescent="0.2">
      <c r="A282" s="132" t="str">
        <f>Egresos!A111</f>
        <v>EEE.21.02.000.000.000</v>
      </c>
      <c r="B282" s="187"/>
      <c r="C282" s="133" t="str">
        <f>Egresos!B111</f>
        <v>PERSONAL A CONTRATA</v>
      </c>
      <c r="D282" s="134">
        <f>(Egresos!C111)/1000</f>
        <v>3650000</v>
      </c>
      <c r="E282" s="134">
        <f>(Egresos!D111)/1000</f>
        <v>3550516.71</v>
      </c>
      <c r="F282" s="134">
        <f>(Egresos!E111)/1000</f>
        <v>3550516.71</v>
      </c>
      <c r="G282" s="134">
        <f>(Egresos!F111)/1000</f>
        <v>0</v>
      </c>
    </row>
    <row r="283" spans="1:7" x14ac:dyDescent="0.2">
      <c r="A283" s="132" t="str">
        <f>Egresos!A112</f>
        <v>EEE.21.02.001.000.000</v>
      </c>
      <c r="B283" s="187"/>
      <c r="C283" s="133" t="str">
        <f>Egresos!B112</f>
        <v>Sueldos y Sobresueldos</v>
      </c>
      <c r="D283" s="134">
        <f>(Egresos!C112)/1000</f>
        <v>3415000</v>
      </c>
      <c r="E283" s="134">
        <f>(Egresos!D112)/1000</f>
        <v>3391327.2349999999</v>
      </c>
      <c r="F283" s="134">
        <f>(Egresos!E112)/1000</f>
        <v>3391327.2349999999</v>
      </c>
      <c r="G283" s="134">
        <f>(Egresos!F112)/1000</f>
        <v>0</v>
      </c>
    </row>
    <row r="284" spans="1:7" x14ac:dyDescent="0.2">
      <c r="A284" s="132" t="str">
        <f>Egresos!A113</f>
        <v>EEE.21.02.001.001.000</v>
      </c>
      <c r="B284" s="187"/>
      <c r="C284" s="133" t="str">
        <f>Egresos!B113</f>
        <v>Sueldos Bases</v>
      </c>
      <c r="D284" s="134">
        <f>(Egresos!C113)/1000</f>
        <v>1950000</v>
      </c>
      <c r="E284" s="134">
        <f>(Egresos!D113)/1000</f>
        <v>1808622.5319999999</v>
      </c>
      <c r="F284" s="134">
        <f>(Egresos!E113)/1000</f>
        <v>1808622.5319999999</v>
      </c>
      <c r="G284" s="134">
        <f>(Egresos!F113)/1000</f>
        <v>0</v>
      </c>
    </row>
    <row r="285" spans="1:7" x14ac:dyDescent="0.2">
      <c r="A285" s="132" t="str">
        <f>Egresos!A114</f>
        <v>EEE.21.02.001.002.000</v>
      </c>
      <c r="B285" s="187"/>
      <c r="C285" s="133" t="str">
        <f>Egresos!B114</f>
        <v>Asignación de Antigüedad</v>
      </c>
      <c r="D285" s="134">
        <f>(Egresos!C114)/1000</f>
        <v>0</v>
      </c>
      <c r="E285" s="134">
        <f>(Egresos!D114)/1000</f>
        <v>0</v>
      </c>
      <c r="F285" s="134">
        <f>(Egresos!E114)/1000</f>
        <v>0</v>
      </c>
      <c r="G285" s="134">
        <f>(Egresos!F114)/1000</f>
        <v>0</v>
      </c>
    </row>
    <row r="286" spans="1:7" x14ac:dyDescent="0.2">
      <c r="A286" s="132" t="str">
        <f>Egresos!A115</f>
        <v>EEE.21.02.001.002.002</v>
      </c>
      <c r="B286" s="187"/>
      <c r="C286" s="133" t="str">
        <f>Egresos!B115</f>
        <v>Asignación de Antigüedad, Art.97, letra g), de la Ley Nº18.883, y Leyes Nºs. 19.180 y 19.280</v>
      </c>
      <c r="D286" s="134">
        <f>(Egresos!C115)/1000</f>
        <v>0</v>
      </c>
      <c r="E286" s="134">
        <f>(Egresos!D115)/1000</f>
        <v>0</v>
      </c>
      <c r="F286" s="134">
        <f>(Egresos!E115)/1000</f>
        <v>0</v>
      </c>
      <c r="G286" s="134">
        <f>(Egresos!F115)/1000</f>
        <v>0</v>
      </c>
    </row>
    <row r="287" spans="1:7" x14ac:dyDescent="0.2">
      <c r="A287" s="132" t="str">
        <f>Egresos!A116</f>
        <v>EEE.21.02.001.003.000</v>
      </c>
      <c r="B287" s="187"/>
      <c r="C287" s="133" t="str">
        <f>Egresos!B116</f>
        <v>Asignación Profesional</v>
      </c>
      <c r="D287" s="134">
        <f>(Egresos!C116)/1000</f>
        <v>0</v>
      </c>
      <c r="E287" s="134">
        <f>(Egresos!D116)/1000</f>
        <v>0</v>
      </c>
      <c r="F287" s="134">
        <f>(Egresos!E116)/1000</f>
        <v>0</v>
      </c>
      <c r="G287" s="134">
        <f>(Egresos!F116)/1000</f>
        <v>0</v>
      </c>
    </row>
    <row r="288" spans="1:7" x14ac:dyDescent="0.2">
      <c r="A288" s="132" t="str">
        <f>Egresos!A117</f>
        <v>EEE.21.02.001.004.000</v>
      </c>
      <c r="B288" s="187"/>
      <c r="C288" s="133" t="str">
        <f>Egresos!B117</f>
        <v>Asignación de Zona</v>
      </c>
      <c r="D288" s="134">
        <f>(Egresos!C117)/1000</f>
        <v>0</v>
      </c>
      <c r="E288" s="134">
        <f>(Egresos!D117)/1000</f>
        <v>0</v>
      </c>
      <c r="F288" s="134">
        <f>(Egresos!E117)/1000</f>
        <v>0</v>
      </c>
      <c r="G288" s="134">
        <f>(Egresos!F117)/1000</f>
        <v>0</v>
      </c>
    </row>
    <row r="289" spans="1:7" x14ac:dyDescent="0.2">
      <c r="A289" s="132" t="str">
        <f>Egresos!A118</f>
        <v>EEE.21.02.001.004.001</v>
      </c>
      <c r="B289" s="187"/>
      <c r="C289" s="133" t="str">
        <f>Egresos!B118</f>
        <v>Asignación de Zona, Art. 7 y 25, D.L. Nº3.551</v>
      </c>
      <c r="D289" s="134">
        <f>(Egresos!C118)/1000</f>
        <v>0</v>
      </c>
      <c r="E289" s="134">
        <f>(Egresos!D118)/1000</f>
        <v>0</v>
      </c>
      <c r="F289" s="134">
        <f>(Egresos!E118)/1000</f>
        <v>0</v>
      </c>
      <c r="G289" s="134">
        <f>(Egresos!F118)/1000</f>
        <v>0</v>
      </c>
    </row>
    <row r="290" spans="1:7" x14ac:dyDescent="0.2">
      <c r="A290" s="132" t="str">
        <f>Egresos!A119</f>
        <v>EEE.21.02.001.004.002</v>
      </c>
      <c r="B290" s="187"/>
      <c r="C290" s="133" t="str">
        <f>Egresos!B119</f>
        <v>Asignación de Zona, Art. 26 de la Ley Nº19.378, y Ley Nº19.354</v>
      </c>
      <c r="D290" s="134">
        <f>(Egresos!C119)/1000</f>
        <v>0</v>
      </c>
      <c r="E290" s="134">
        <f>(Egresos!D119)/1000</f>
        <v>0</v>
      </c>
      <c r="F290" s="134">
        <f>(Egresos!E119)/1000</f>
        <v>0</v>
      </c>
      <c r="G290" s="134">
        <f>(Egresos!F119)/1000</f>
        <v>0</v>
      </c>
    </row>
    <row r="291" spans="1:7" x14ac:dyDescent="0.2">
      <c r="A291" s="132" t="str">
        <f>Egresos!A120</f>
        <v>EEE.21.02.001.004.003</v>
      </c>
      <c r="B291" s="187"/>
      <c r="C291" s="133" t="str">
        <f>Egresos!B120</f>
        <v>Complemento de Zona</v>
      </c>
      <c r="D291" s="134">
        <f>(Egresos!C120)/1000</f>
        <v>0</v>
      </c>
      <c r="E291" s="134">
        <f>(Egresos!D120)/1000</f>
        <v>0</v>
      </c>
      <c r="F291" s="134">
        <f>(Egresos!E120)/1000</f>
        <v>0</v>
      </c>
      <c r="G291" s="134">
        <f>(Egresos!F120)/1000</f>
        <v>0</v>
      </c>
    </row>
    <row r="292" spans="1:7" x14ac:dyDescent="0.2">
      <c r="A292" s="132" t="str">
        <f>Egresos!A121</f>
        <v>EEE.21.02.001.007.000</v>
      </c>
      <c r="B292" s="187"/>
      <c r="C292" s="133" t="str">
        <f>Egresos!B121</f>
        <v>Asignaciones del D.L. Nº 3.551, de 1981</v>
      </c>
      <c r="D292" s="134">
        <f>(Egresos!C121)/1000</f>
        <v>0</v>
      </c>
      <c r="E292" s="134">
        <f>(Egresos!D121)/1000</f>
        <v>0</v>
      </c>
      <c r="F292" s="134">
        <f>(Egresos!E121)/1000</f>
        <v>0</v>
      </c>
      <c r="G292" s="134">
        <f>(Egresos!F121)/1000</f>
        <v>0</v>
      </c>
    </row>
    <row r="293" spans="1:7" x14ac:dyDescent="0.2">
      <c r="A293" s="132" t="str">
        <f>Egresos!A122</f>
        <v>EEE.21.02.001.007.001</v>
      </c>
      <c r="B293" s="187"/>
      <c r="C293" s="133" t="str">
        <f>Egresos!B122</f>
        <v>Asignación Municipal, Art.24 y 31 D.L. Nº3.551 de 1981</v>
      </c>
      <c r="D293" s="134">
        <f>(Egresos!C122)/1000</f>
        <v>0</v>
      </c>
      <c r="E293" s="134">
        <f>(Egresos!D122)/1000</f>
        <v>0</v>
      </c>
      <c r="F293" s="134">
        <f>(Egresos!E122)/1000</f>
        <v>0</v>
      </c>
      <c r="G293" s="134">
        <f>(Egresos!F122)/1000</f>
        <v>0</v>
      </c>
    </row>
    <row r="294" spans="1:7" x14ac:dyDescent="0.2">
      <c r="A294" s="132" t="str">
        <f>Egresos!A123</f>
        <v>EEE.21.02.001.007.002</v>
      </c>
      <c r="B294" s="187"/>
      <c r="C294" s="133" t="str">
        <f>Egresos!B123</f>
        <v>Asignación Protección Imponibilidad, Art. 15 D.L. Nº3.551 de 1981</v>
      </c>
      <c r="D294" s="134">
        <f>(Egresos!C123)/1000</f>
        <v>0</v>
      </c>
      <c r="E294" s="134">
        <f>(Egresos!D123)/1000</f>
        <v>0</v>
      </c>
      <c r="F294" s="134">
        <f>(Egresos!E123)/1000</f>
        <v>0</v>
      </c>
      <c r="G294" s="134">
        <f>(Egresos!F123)/1000</f>
        <v>0</v>
      </c>
    </row>
    <row r="295" spans="1:7" x14ac:dyDescent="0.2">
      <c r="A295" s="132" t="str">
        <f>Egresos!A124</f>
        <v>EEE.21.02.001.008.000</v>
      </c>
      <c r="B295" s="187"/>
      <c r="C295" s="133" t="str">
        <f>Egresos!B124</f>
        <v>Asignación de Nivelación</v>
      </c>
      <c r="D295" s="134">
        <f>(Egresos!C124)/1000</f>
        <v>0</v>
      </c>
      <c r="E295" s="134">
        <f>(Egresos!D124)/1000</f>
        <v>222.4</v>
      </c>
      <c r="F295" s="134">
        <f>(Egresos!E124)/1000</f>
        <v>222.4</v>
      </c>
      <c r="G295" s="134">
        <f>(Egresos!F124)/1000</f>
        <v>0</v>
      </c>
    </row>
    <row r="296" spans="1:7" x14ac:dyDescent="0.2">
      <c r="A296" s="132" t="str">
        <f>Egresos!A125</f>
        <v>EEE.21.02.001.008.001</v>
      </c>
      <c r="B296" s="187"/>
      <c r="C296" s="133" t="str">
        <f>Egresos!B125</f>
        <v>Bonificación Art. 21, Ley N° 19.429</v>
      </c>
      <c r="D296" s="134">
        <f>(Egresos!C125)/1000</f>
        <v>0</v>
      </c>
      <c r="E296" s="134">
        <f>(Egresos!D125)/1000</f>
        <v>0</v>
      </c>
      <c r="F296" s="134">
        <f>(Egresos!E125)/1000</f>
        <v>0</v>
      </c>
      <c r="G296" s="134">
        <f>(Egresos!F125)/1000</f>
        <v>0</v>
      </c>
    </row>
    <row r="297" spans="1:7" x14ac:dyDescent="0.2">
      <c r="A297" s="132" t="str">
        <f>Egresos!A126</f>
        <v>EEE.21.02.001.008.002</v>
      </c>
      <c r="B297" s="187"/>
      <c r="C297" s="133" t="str">
        <f>Egresos!B126</f>
        <v>Planilla Complementaria, Art. 4 y 11, Ley N° 19.598</v>
      </c>
      <c r="D297" s="134">
        <f>(Egresos!C126)/1000</f>
        <v>0</v>
      </c>
      <c r="E297" s="134">
        <f>(Egresos!D126)/1000</f>
        <v>222.4</v>
      </c>
      <c r="F297" s="134">
        <f>(Egresos!E126)/1000</f>
        <v>222.4</v>
      </c>
      <c r="G297" s="134">
        <f>(Egresos!F126)/1000</f>
        <v>0</v>
      </c>
    </row>
    <row r="298" spans="1:7" x14ac:dyDescent="0.2">
      <c r="A298" s="132" t="str">
        <f>Egresos!A127</f>
        <v>EEE.21.02.001.009.000</v>
      </c>
      <c r="B298" s="187"/>
      <c r="C298" s="133" t="str">
        <f>Egresos!B127</f>
        <v>Asignaciones Especiales</v>
      </c>
      <c r="D298" s="134">
        <f>(Egresos!C127)/1000</f>
        <v>0</v>
      </c>
      <c r="E298" s="134">
        <f>(Egresos!D127)/1000</f>
        <v>45168.697999999997</v>
      </c>
      <c r="F298" s="134">
        <f>(Egresos!E127)/1000</f>
        <v>45168.697999999997</v>
      </c>
      <c r="G298" s="134">
        <f>(Egresos!F127)/1000</f>
        <v>0</v>
      </c>
    </row>
    <row r="299" spans="1:7" x14ac:dyDescent="0.2">
      <c r="A299" s="132" t="str">
        <f>Egresos!A128</f>
        <v>EEE.21.02.001.009.001</v>
      </c>
      <c r="B299" s="187"/>
      <c r="C299" s="133" t="str">
        <f>Egresos!B128</f>
        <v>Monto Fijo Complementario Art. 3, Ley Nº 19.278</v>
      </c>
      <c r="D299" s="134">
        <f>(Egresos!C128)/1000</f>
        <v>0</v>
      </c>
      <c r="E299" s="134">
        <f>(Egresos!D128)/1000</f>
        <v>0</v>
      </c>
      <c r="F299" s="134">
        <f>(Egresos!E128)/1000</f>
        <v>0</v>
      </c>
      <c r="G299" s="134">
        <f>(Egresos!F128)/1000</f>
        <v>0</v>
      </c>
    </row>
    <row r="300" spans="1:7" x14ac:dyDescent="0.2">
      <c r="A300" s="132" t="str">
        <f>Egresos!A129</f>
        <v>EEE.21.02.001.009.003</v>
      </c>
      <c r="B300" s="187"/>
      <c r="C300" s="133" t="str">
        <f>Egresos!B129</f>
        <v>Bonificación Proporcional Art. 8, Ley Nº 19.410</v>
      </c>
      <c r="D300" s="134">
        <f>(Egresos!C129)/1000</f>
        <v>0</v>
      </c>
      <c r="E300" s="134">
        <f>(Egresos!D129)/1000</f>
        <v>974.90899999999999</v>
      </c>
      <c r="F300" s="134">
        <f>(Egresos!E129)/1000</f>
        <v>974.90899999999999</v>
      </c>
      <c r="G300" s="134">
        <f>(Egresos!F129)/1000</f>
        <v>0</v>
      </c>
    </row>
    <row r="301" spans="1:7" x14ac:dyDescent="0.2">
      <c r="A301" s="132" t="str">
        <f>Egresos!A130</f>
        <v>EEE.21.02.001.009.004</v>
      </c>
      <c r="B301" s="187"/>
      <c r="C301" s="133" t="str">
        <f>Egresos!B130</f>
        <v>Bonificación Especial Profesores Encargados de Escuelas Rurales, Art. 13, Ley N° 19.715</v>
      </c>
      <c r="D301" s="134">
        <f>(Egresos!C130)/1000</f>
        <v>0</v>
      </c>
      <c r="E301" s="134">
        <f>(Egresos!D130)/1000</f>
        <v>0</v>
      </c>
      <c r="F301" s="134">
        <f>(Egresos!E130)/1000</f>
        <v>0</v>
      </c>
      <c r="G301" s="134">
        <f>(Egresos!F130)/1000</f>
        <v>0</v>
      </c>
    </row>
    <row r="302" spans="1:7" x14ac:dyDescent="0.2">
      <c r="A302" s="132" t="str">
        <f>Egresos!A131</f>
        <v>EEE.21.02.001.009.005</v>
      </c>
      <c r="B302" s="187"/>
      <c r="C302" s="133" t="str">
        <f>Egresos!B131</f>
        <v>Asignación Art. 1, Ley Nº19.529</v>
      </c>
      <c r="D302" s="134">
        <f>(Egresos!C131)/1000</f>
        <v>0</v>
      </c>
      <c r="E302" s="134">
        <f>(Egresos!D131)/1000</f>
        <v>0</v>
      </c>
      <c r="F302" s="134">
        <f>(Egresos!E131)/1000</f>
        <v>0</v>
      </c>
      <c r="G302" s="134">
        <f>(Egresos!F131)/1000</f>
        <v>0</v>
      </c>
    </row>
    <row r="303" spans="1:7" x14ac:dyDescent="0.2">
      <c r="A303" s="132" t="str">
        <f>Egresos!A132</f>
        <v>EEE.21.02.001.009.006</v>
      </c>
      <c r="B303" s="187"/>
      <c r="C303" s="133" t="str">
        <f>Egresos!B132</f>
        <v>Red Maestros de Maestros</v>
      </c>
      <c r="D303" s="134">
        <f>(Egresos!C132)/1000</f>
        <v>0</v>
      </c>
      <c r="E303" s="134">
        <f>(Egresos!D132)/1000</f>
        <v>0</v>
      </c>
      <c r="F303" s="134">
        <f>(Egresos!E132)/1000</f>
        <v>0</v>
      </c>
      <c r="G303" s="134">
        <f>(Egresos!F132)/1000</f>
        <v>0</v>
      </c>
    </row>
    <row r="304" spans="1:7" x14ac:dyDescent="0.2">
      <c r="A304" s="132" t="str">
        <f>Egresos!A133</f>
        <v>EEE.21.02.001.009.007</v>
      </c>
      <c r="B304" s="187"/>
      <c r="C304" s="133" t="str">
        <f>Egresos!B133</f>
        <v>Asignación Especial Transitoria, Art. 45, Ley Nº19.378</v>
      </c>
      <c r="D304" s="134">
        <f>(Egresos!C133)/1000</f>
        <v>0</v>
      </c>
      <c r="E304" s="134">
        <f>(Egresos!D133)/1000</f>
        <v>0</v>
      </c>
      <c r="F304" s="134">
        <f>(Egresos!E133)/1000</f>
        <v>0</v>
      </c>
      <c r="G304" s="134">
        <f>(Egresos!F133)/1000</f>
        <v>0</v>
      </c>
    </row>
    <row r="305" spans="1:7" x14ac:dyDescent="0.2">
      <c r="A305" s="132" t="str">
        <f>Egresos!A134</f>
        <v>EEE.21.02.001.009.999</v>
      </c>
      <c r="B305" s="187"/>
      <c r="C305" s="133" t="str">
        <f>Egresos!B134</f>
        <v>Otras  Asignaciones Especiales</v>
      </c>
      <c r="D305" s="134">
        <f>(Egresos!C134)/1000</f>
        <v>0</v>
      </c>
      <c r="E305" s="134">
        <f>(Egresos!D134)/1000</f>
        <v>44193.788999999997</v>
      </c>
      <c r="F305" s="134">
        <f>(Egresos!E134)/1000</f>
        <v>44193.788999999997</v>
      </c>
      <c r="G305" s="134">
        <f>(Egresos!F134)/1000</f>
        <v>0</v>
      </c>
    </row>
    <row r="306" spans="1:7" x14ac:dyDescent="0.2">
      <c r="A306" s="132" t="str">
        <f>Egresos!A135</f>
        <v>EEE.21.02.001.010.000</v>
      </c>
      <c r="B306" s="187"/>
      <c r="C306" s="133" t="str">
        <f>Egresos!B135</f>
        <v>Asignación de Pérdida de Caja</v>
      </c>
      <c r="D306" s="134">
        <f>(Egresos!C135)/1000</f>
        <v>0</v>
      </c>
      <c r="E306" s="134">
        <f>(Egresos!D135)/1000</f>
        <v>0</v>
      </c>
      <c r="F306" s="134">
        <f>(Egresos!E135)/1000</f>
        <v>0</v>
      </c>
      <c r="G306" s="134">
        <f>(Egresos!F135)/1000</f>
        <v>0</v>
      </c>
    </row>
    <row r="307" spans="1:7" x14ac:dyDescent="0.2">
      <c r="A307" s="132" t="str">
        <f>Egresos!A136</f>
        <v>EEE.21.02.001.010.001</v>
      </c>
      <c r="B307" s="187"/>
      <c r="C307" s="133" t="str">
        <f>Egresos!B136</f>
        <v>Asignación por Pédrida de Caja, Art. 97, letra a), Ley Nº18.883</v>
      </c>
      <c r="D307" s="134">
        <f>(Egresos!C136)/1000</f>
        <v>0</v>
      </c>
      <c r="E307" s="134">
        <f>(Egresos!D136)/1000</f>
        <v>0</v>
      </c>
      <c r="F307" s="134">
        <f>(Egresos!E136)/1000</f>
        <v>0</v>
      </c>
      <c r="G307" s="134">
        <f>(Egresos!F136)/1000</f>
        <v>0</v>
      </c>
    </row>
    <row r="308" spans="1:7" x14ac:dyDescent="0.2">
      <c r="A308" s="132" t="str">
        <f>Egresos!A137</f>
        <v>EEE.21.02.001.011.000</v>
      </c>
      <c r="B308" s="187"/>
      <c r="C308" s="133" t="str">
        <f>Egresos!B137</f>
        <v>Asignación de Movilización</v>
      </c>
      <c r="D308" s="134">
        <f>(Egresos!C137)/1000</f>
        <v>139000</v>
      </c>
      <c r="E308" s="134">
        <f>(Egresos!D137)/1000</f>
        <v>63141.796999999999</v>
      </c>
      <c r="F308" s="134">
        <f>(Egresos!E137)/1000</f>
        <v>63141.796999999999</v>
      </c>
      <c r="G308" s="134">
        <f>(Egresos!F137)/1000</f>
        <v>0</v>
      </c>
    </row>
    <row r="309" spans="1:7" x14ac:dyDescent="0.2">
      <c r="A309" s="132" t="str">
        <f>Egresos!A138</f>
        <v>EEE.21.02.001.011.001</v>
      </c>
      <c r="B309" s="187"/>
      <c r="C309" s="133" t="str">
        <f>Egresos!B138</f>
        <v>Asignación de Movilización, Art. 97, letra b), Ley Nº18.883</v>
      </c>
      <c r="D309" s="134">
        <f>(Egresos!C138)/1000</f>
        <v>139000</v>
      </c>
      <c r="E309" s="134">
        <f>(Egresos!D138)/1000</f>
        <v>63141.796999999999</v>
      </c>
      <c r="F309" s="134">
        <f>(Egresos!E138)/1000</f>
        <v>63141.796999999999</v>
      </c>
      <c r="G309" s="134">
        <f>(Egresos!F138)/1000</f>
        <v>0</v>
      </c>
    </row>
    <row r="310" spans="1:7" x14ac:dyDescent="0.2">
      <c r="A310" s="132" t="str">
        <f>Egresos!A139</f>
        <v>EEE.21.02.001.013.000</v>
      </c>
      <c r="B310" s="187"/>
      <c r="C310" s="133" t="str">
        <f>Egresos!B139</f>
        <v>Asignaciones Compensatorias</v>
      </c>
      <c r="D310" s="134">
        <f>(Egresos!C139)/1000</f>
        <v>0</v>
      </c>
      <c r="E310" s="134">
        <f>(Egresos!D139)/1000</f>
        <v>40424.910000000003</v>
      </c>
      <c r="F310" s="134">
        <f>(Egresos!E139)/1000</f>
        <v>40424.910000000003</v>
      </c>
      <c r="G310" s="134">
        <f>(Egresos!F139)/1000</f>
        <v>0</v>
      </c>
    </row>
    <row r="311" spans="1:7" x14ac:dyDescent="0.2">
      <c r="A311" s="132" t="str">
        <f>Egresos!A140</f>
        <v>EEE.21.02.001.013.001</v>
      </c>
      <c r="B311" s="187"/>
      <c r="C311" s="133" t="str">
        <f>Egresos!B140</f>
        <v>Incremento Previsional, Art. 2, D.L. 3501, de 1980</v>
      </c>
      <c r="D311" s="134">
        <f>(Egresos!C140)/1000</f>
        <v>0</v>
      </c>
      <c r="E311" s="134">
        <f>(Egresos!D140)/1000</f>
        <v>0</v>
      </c>
      <c r="F311" s="134">
        <f>(Egresos!E140)/1000</f>
        <v>0</v>
      </c>
      <c r="G311" s="134">
        <f>(Egresos!F140)/1000</f>
        <v>0</v>
      </c>
    </row>
    <row r="312" spans="1:7" x14ac:dyDescent="0.2">
      <c r="A312" s="132" t="str">
        <f>Egresos!A141</f>
        <v>EEE.21.02.001.013.002</v>
      </c>
      <c r="B312" s="187"/>
      <c r="C312" s="133" t="str">
        <f>Egresos!B141</f>
        <v>Bonificación Compensatoria de Salud, Art. 3, Ley Nº18.566</v>
      </c>
      <c r="D312" s="134">
        <f>(Egresos!C141)/1000</f>
        <v>0</v>
      </c>
      <c r="E312" s="134">
        <f>(Egresos!D141)/1000</f>
        <v>0</v>
      </c>
      <c r="F312" s="134">
        <f>(Egresos!E141)/1000</f>
        <v>0</v>
      </c>
      <c r="G312" s="134">
        <f>(Egresos!F141)/1000</f>
        <v>0</v>
      </c>
    </row>
    <row r="313" spans="1:7" x14ac:dyDescent="0.2">
      <c r="A313" s="132" t="str">
        <f>Egresos!A142</f>
        <v>EEE.21.02.001.013.003</v>
      </c>
      <c r="B313" s="187"/>
      <c r="C313" s="133" t="str">
        <f>Egresos!B142</f>
        <v>Bonificación Compensatoria, Art.10, Ley Nº18.675</v>
      </c>
      <c r="D313" s="134">
        <f>(Egresos!C142)/1000</f>
        <v>0</v>
      </c>
      <c r="E313" s="134">
        <f>(Egresos!D142)/1000</f>
        <v>0</v>
      </c>
      <c r="F313" s="134">
        <f>(Egresos!E142)/1000</f>
        <v>0</v>
      </c>
      <c r="G313" s="134">
        <f>(Egresos!F142)/1000</f>
        <v>0</v>
      </c>
    </row>
    <row r="314" spans="1:7" x14ac:dyDescent="0.2">
      <c r="A314" s="132" t="str">
        <f>Egresos!A143</f>
        <v>EEE.21.02.001.013.004</v>
      </c>
      <c r="B314" s="187"/>
      <c r="C314" s="133" t="str">
        <f>Egresos!B143</f>
        <v>Bonificación Adicional Art. 11 Ley N° 18.675</v>
      </c>
      <c r="D314" s="134">
        <f>(Egresos!C143)/1000</f>
        <v>0</v>
      </c>
      <c r="E314" s="134">
        <f>(Egresos!D143)/1000</f>
        <v>0</v>
      </c>
      <c r="F314" s="134">
        <f>(Egresos!E143)/1000</f>
        <v>0</v>
      </c>
      <c r="G314" s="134">
        <f>(Egresos!F143)/1000</f>
        <v>0</v>
      </c>
    </row>
    <row r="315" spans="1:7" x14ac:dyDescent="0.2">
      <c r="A315" s="132" t="str">
        <f>Egresos!A144</f>
        <v>EEE.21.02.001.013.005</v>
      </c>
      <c r="B315" s="187"/>
      <c r="C315" s="133" t="str">
        <f>Egresos!B144</f>
        <v>Bonificación Art. 3, Ley Nº19.200</v>
      </c>
      <c r="D315" s="134">
        <f>(Egresos!C144)/1000</f>
        <v>0</v>
      </c>
      <c r="E315" s="134">
        <f>(Egresos!D144)/1000</f>
        <v>1848.3610000000001</v>
      </c>
      <c r="F315" s="134">
        <f>(Egresos!E144)/1000</f>
        <v>1848.3610000000001</v>
      </c>
      <c r="G315" s="134">
        <f>(Egresos!F144)/1000</f>
        <v>0</v>
      </c>
    </row>
    <row r="316" spans="1:7" x14ac:dyDescent="0.2">
      <c r="A316" s="132" t="str">
        <f>Egresos!A145</f>
        <v>EEE.21.02.001.013.006</v>
      </c>
      <c r="B316" s="187"/>
      <c r="C316" s="133" t="str">
        <f>Egresos!B145</f>
        <v>Bonificación Previsional, Art. 19, Ley Nº15.386</v>
      </c>
      <c r="D316" s="134">
        <f>(Egresos!C145)/1000</f>
        <v>0</v>
      </c>
      <c r="E316" s="134">
        <f>(Egresos!D145)/1000</f>
        <v>0</v>
      </c>
      <c r="F316" s="134">
        <f>(Egresos!E145)/1000</f>
        <v>0</v>
      </c>
      <c r="G316" s="134">
        <f>(Egresos!F145)/1000</f>
        <v>0</v>
      </c>
    </row>
    <row r="317" spans="1:7" x14ac:dyDescent="0.2">
      <c r="A317" s="132" t="str">
        <f>Egresos!A146</f>
        <v>EEE.21.02.001.013.007</v>
      </c>
      <c r="B317" s="187"/>
      <c r="C317" s="133" t="str">
        <f>Egresos!B146</f>
        <v>Remuneración Adicional, Art. 3 transitorio, Ley N° 19.070</v>
      </c>
      <c r="D317" s="134">
        <f>(Egresos!C146)/1000</f>
        <v>0</v>
      </c>
      <c r="E317" s="134">
        <f>(Egresos!D146)/1000</f>
        <v>0</v>
      </c>
      <c r="F317" s="134">
        <f>(Egresos!E146)/1000</f>
        <v>0</v>
      </c>
      <c r="G317" s="134">
        <f>(Egresos!F146)/1000</f>
        <v>0</v>
      </c>
    </row>
    <row r="318" spans="1:7" x14ac:dyDescent="0.2">
      <c r="A318" s="132" t="str">
        <f>Egresos!A147</f>
        <v>EEE.21.02.001.013.999</v>
      </c>
      <c r="B318" s="187"/>
      <c r="C318" s="133" t="str">
        <f>Egresos!B147</f>
        <v>Otras Asignaciones Compensatorias</v>
      </c>
      <c r="D318" s="134">
        <f>(Egresos!C147)/1000</f>
        <v>0</v>
      </c>
      <c r="E318" s="134">
        <f>(Egresos!D147)/1000</f>
        <v>38576.548999999999</v>
      </c>
      <c r="F318" s="134">
        <f>(Egresos!E147)/1000</f>
        <v>38576.548999999999</v>
      </c>
      <c r="G318" s="134">
        <f>(Egresos!F147)/1000</f>
        <v>0</v>
      </c>
    </row>
    <row r="319" spans="1:7" x14ac:dyDescent="0.2">
      <c r="A319" s="132" t="str">
        <f>Egresos!A148</f>
        <v>EEE.21.02.001.014.000</v>
      </c>
      <c r="B319" s="187"/>
      <c r="C319" s="133" t="str">
        <f>Egresos!B148</f>
        <v>Asignaciones Sustitutivas</v>
      </c>
      <c r="D319" s="134">
        <f>(Egresos!C148)/1000</f>
        <v>11000</v>
      </c>
      <c r="E319" s="134">
        <f>(Egresos!D148)/1000</f>
        <v>11469.758</v>
      </c>
      <c r="F319" s="134">
        <f>(Egresos!E148)/1000</f>
        <v>11469.758</v>
      </c>
      <c r="G319" s="134">
        <f>(Egresos!F148)/1000</f>
        <v>0</v>
      </c>
    </row>
    <row r="320" spans="1:7" x14ac:dyDescent="0.2">
      <c r="A320" s="132" t="str">
        <f>Egresos!A149</f>
        <v>EEE.21.02.001.014.001</v>
      </c>
      <c r="B320" s="187"/>
      <c r="C320" s="133" t="str">
        <f>Egresos!B149</f>
        <v>Asignación Unica Artículo 4, Ley N° 18.717</v>
      </c>
      <c r="D320" s="134">
        <f>(Egresos!C149)/1000</f>
        <v>0</v>
      </c>
      <c r="E320" s="134">
        <f>(Egresos!D149)/1000</f>
        <v>0</v>
      </c>
      <c r="F320" s="134">
        <f>(Egresos!E149)/1000</f>
        <v>0</v>
      </c>
      <c r="G320" s="134">
        <f>(Egresos!F149)/1000</f>
        <v>0</v>
      </c>
    </row>
    <row r="321" spans="1:7" x14ac:dyDescent="0.2">
      <c r="A321" s="132" t="str">
        <f>Egresos!A150</f>
        <v>EEE.21.02.001.014.999</v>
      </c>
      <c r="B321" s="187"/>
      <c r="C321" s="133" t="str">
        <f>Egresos!B150</f>
        <v>Otras Asignaciones Sustitutivas</v>
      </c>
      <c r="D321" s="134">
        <f>(Egresos!C150)/1000</f>
        <v>11000</v>
      </c>
      <c r="E321" s="134">
        <f>(Egresos!D150)/1000</f>
        <v>11469.758</v>
      </c>
      <c r="F321" s="134">
        <f>(Egresos!E150)/1000</f>
        <v>11469.758</v>
      </c>
      <c r="G321" s="134">
        <f>(Egresos!F150)/1000</f>
        <v>0</v>
      </c>
    </row>
    <row r="322" spans="1:7" x14ac:dyDescent="0.2">
      <c r="A322" s="132" t="str">
        <f>Egresos!A151</f>
        <v>EEE.21.02.001.018.000</v>
      </c>
      <c r="B322" s="187"/>
      <c r="C322" s="133" t="str">
        <f>Egresos!B151</f>
        <v>Asignación de Responsabilidad</v>
      </c>
      <c r="D322" s="134">
        <f>(Egresos!C151)/1000</f>
        <v>0</v>
      </c>
      <c r="E322" s="134">
        <f>(Egresos!D151)/1000</f>
        <v>119972.132</v>
      </c>
      <c r="F322" s="134">
        <f>(Egresos!E151)/1000</f>
        <v>119972.132</v>
      </c>
      <c r="G322" s="134">
        <f>(Egresos!F151)/1000</f>
        <v>0</v>
      </c>
    </row>
    <row r="323" spans="1:7" x14ac:dyDescent="0.2">
      <c r="A323" s="132" t="str">
        <f>Egresos!A152</f>
        <v>EEE.21.02.001.018.001</v>
      </c>
      <c r="B323" s="187"/>
      <c r="C323" s="133" t="str">
        <f>Egresos!B152</f>
        <v>Asignación de Responsabilidad Directiva</v>
      </c>
      <c r="D323" s="134">
        <f>(Egresos!C152)/1000</f>
        <v>0</v>
      </c>
      <c r="E323" s="134">
        <f>(Egresos!D152)/1000</f>
        <v>119972.132</v>
      </c>
      <c r="F323" s="134">
        <f>(Egresos!E152)/1000</f>
        <v>119972.132</v>
      </c>
      <c r="G323" s="134">
        <f>(Egresos!F152)/1000</f>
        <v>0</v>
      </c>
    </row>
    <row r="324" spans="1:7" x14ac:dyDescent="0.2">
      <c r="A324" s="132" t="str">
        <f>Egresos!A153</f>
        <v>EEE.21.02.001.021.000</v>
      </c>
      <c r="B324" s="187"/>
      <c r="C324" s="133" t="str">
        <f>Egresos!B153</f>
        <v>Componente Base Asignación de desempeño</v>
      </c>
      <c r="D324" s="134">
        <f>(Egresos!C153)/1000</f>
        <v>0</v>
      </c>
      <c r="E324" s="134">
        <f>(Egresos!D153)/1000</f>
        <v>0</v>
      </c>
      <c r="F324" s="134">
        <f>(Egresos!E153)/1000</f>
        <v>0</v>
      </c>
      <c r="G324" s="134">
        <f>(Egresos!F153)/1000</f>
        <v>0</v>
      </c>
    </row>
    <row r="325" spans="1:7" x14ac:dyDescent="0.2">
      <c r="A325" s="132" t="str">
        <f>Egresos!A154</f>
        <v>EEE.21.02.001.026.000</v>
      </c>
      <c r="B325" s="187"/>
      <c r="C325" s="133" t="str">
        <f>Egresos!B154</f>
        <v>Asignación de Estímulo Personal Médico Diurno</v>
      </c>
      <c r="D325" s="134">
        <f>(Egresos!C154)/1000</f>
        <v>0</v>
      </c>
      <c r="E325" s="134">
        <f>(Egresos!D154)/1000</f>
        <v>0</v>
      </c>
      <c r="F325" s="134">
        <f>(Egresos!E154)/1000</f>
        <v>0</v>
      </c>
      <c r="G325" s="134">
        <f>(Egresos!F154)/1000</f>
        <v>0</v>
      </c>
    </row>
    <row r="326" spans="1:7" x14ac:dyDescent="0.2">
      <c r="A326" s="132" t="str">
        <f>Egresos!A155</f>
        <v>EEE.21.02.001.027.000</v>
      </c>
      <c r="B326" s="187"/>
      <c r="C326" s="133" t="str">
        <f>Egresos!B155</f>
        <v>Asignación de Estímulo Personal Médico y Profesores</v>
      </c>
      <c r="D326" s="134">
        <f>(Egresos!C155)/1000</f>
        <v>0</v>
      </c>
      <c r="E326" s="134">
        <f>(Egresos!D155)/1000</f>
        <v>43.594000000000001</v>
      </c>
      <c r="F326" s="134">
        <f>(Egresos!E155)/1000</f>
        <v>43.594000000000001</v>
      </c>
      <c r="G326" s="134">
        <f>(Egresos!F155)/1000</f>
        <v>0</v>
      </c>
    </row>
    <row r="327" spans="1:7" x14ac:dyDescent="0.2">
      <c r="A327" s="132" t="str">
        <f>Egresos!A156</f>
        <v>EEE.21.02.001.027.002</v>
      </c>
      <c r="B327" s="187"/>
      <c r="C327" s="133" t="str">
        <f>Egresos!B156</f>
        <v>Asignación por Desempeño en Condiciones Difíciles, Art. 28, Ley N° 19.378</v>
      </c>
      <c r="D327" s="134">
        <f>(Egresos!C156)/1000</f>
        <v>0</v>
      </c>
      <c r="E327" s="134">
        <f>(Egresos!D156)/1000</f>
        <v>43.594000000000001</v>
      </c>
      <c r="F327" s="134">
        <f>(Egresos!E156)/1000</f>
        <v>43.594000000000001</v>
      </c>
      <c r="G327" s="134">
        <f>(Egresos!F156)/1000</f>
        <v>0</v>
      </c>
    </row>
    <row r="328" spans="1:7" x14ac:dyDescent="0.2">
      <c r="A328" s="132" t="str">
        <f>Egresos!A157</f>
        <v>EEE.21.02.001.028.000</v>
      </c>
      <c r="B328" s="187"/>
      <c r="C328" s="133" t="str">
        <f>Egresos!B157</f>
        <v>Asignación Artículo 7, Ley Nº19.112</v>
      </c>
      <c r="D328" s="134">
        <f>(Egresos!C157)/1000</f>
        <v>0</v>
      </c>
      <c r="E328" s="134">
        <f>(Egresos!D157)/1000</f>
        <v>0</v>
      </c>
      <c r="F328" s="134">
        <f>(Egresos!E157)/1000</f>
        <v>0</v>
      </c>
      <c r="G328" s="134">
        <f>(Egresos!F157)/1000</f>
        <v>0</v>
      </c>
    </row>
    <row r="329" spans="1:7" x14ac:dyDescent="0.2">
      <c r="A329" s="132" t="str">
        <f>Egresos!A158</f>
        <v>EEE.21.02.001.029.000</v>
      </c>
      <c r="B329" s="187"/>
      <c r="C329" s="133" t="str">
        <f>Egresos!B158</f>
        <v>Asignación de Estímulo por Falencia</v>
      </c>
      <c r="D329" s="134">
        <f>(Egresos!C158)/1000</f>
        <v>0</v>
      </c>
      <c r="E329" s="134">
        <f>(Egresos!D158)/1000</f>
        <v>0</v>
      </c>
      <c r="F329" s="134">
        <f>(Egresos!E158)/1000</f>
        <v>0</v>
      </c>
      <c r="G329" s="134">
        <f>(Egresos!F158)/1000</f>
        <v>0</v>
      </c>
    </row>
    <row r="330" spans="1:7" x14ac:dyDescent="0.2">
      <c r="A330" s="132" t="str">
        <f>Egresos!A159</f>
        <v>EEE.21.02.001.030.000</v>
      </c>
      <c r="B330" s="187"/>
      <c r="C330" s="133" t="str">
        <f>Egresos!B159</f>
        <v>Asignación de Experiencia Calificada</v>
      </c>
      <c r="D330" s="134">
        <f>(Egresos!C159)/1000</f>
        <v>0</v>
      </c>
      <c r="E330" s="134">
        <f>(Egresos!D159)/1000</f>
        <v>0</v>
      </c>
      <c r="F330" s="134">
        <f>(Egresos!E159)/1000</f>
        <v>0</v>
      </c>
      <c r="G330" s="134">
        <f>(Egresos!F159)/1000</f>
        <v>0</v>
      </c>
    </row>
    <row r="331" spans="1:7" x14ac:dyDescent="0.2">
      <c r="A331" s="132" t="str">
        <f>Egresos!A160</f>
        <v>EEE.21.02.001.030.002</v>
      </c>
      <c r="B331" s="187"/>
      <c r="C331" s="133" t="str">
        <f>Egresos!B160</f>
        <v>Asignación Post-Título, Art. 42, Ley N° 19.378</v>
      </c>
      <c r="D331" s="134">
        <f>(Egresos!C160)/1000</f>
        <v>0</v>
      </c>
      <c r="E331" s="134">
        <f>(Egresos!D160)/1000</f>
        <v>0</v>
      </c>
      <c r="F331" s="134">
        <f>(Egresos!E160)/1000</f>
        <v>0</v>
      </c>
      <c r="G331" s="134">
        <f>(Egresos!F160)/1000</f>
        <v>0</v>
      </c>
    </row>
    <row r="332" spans="1:7" x14ac:dyDescent="0.2">
      <c r="A332" s="132" t="str">
        <f>Egresos!A161</f>
        <v>EEE.21.02.001.031.000</v>
      </c>
      <c r="B332" s="187"/>
      <c r="C332" s="133" t="str">
        <f>Egresos!B161</f>
        <v>Asignación de Reforzamiento Profesional Diurno</v>
      </c>
      <c r="D332" s="134">
        <f>(Egresos!C161)/1000</f>
        <v>0</v>
      </c>
      <c r="E332" s="134">
        <f>(Egresos!D161)/1000</f>
        <v>0</v>
      </c>
      <c r="F332" s="134">
        <f>(Egresos!E161)/1000</f>
        <v>0</v>
      </c>
      <c r="G332" s="134">
        <f>(Egresos!F161)/1000</f>
        <v>0</v>
      </c>
    </row>
    <row r="333" spans="1:7" x14ac:dyDescent="0.2">
      <c r="A333" s="132" t="str">
        <f>Egresos!A162</f>
        <v>EEE.21.02.001.036.000</v>
      </c>
      <c r="B333" s="187"/>
      <c r="C333" s="133" t="str">
        <f>Egresos!B162</f>
        <v>Asignación Única</v>
      </c>
      <c r="D333" s="134">
        <f>(Egresos!C162)/1000</f>
        <v>0</v>
      </c>
      <c r="E333" s="134">
        <f>(Egresos!D162)/1000</f>
        <v>0</v>
      </c>
      <c r="F333" s="134">
        <f>(Egresos!E162)/1000</f>
        <v>0</v>
      </c>
      <c r="G333" s="134">
        <f>(Egresos!F162)/1000</f>
        <v>0</v>
      </c>
    </row>
    <row r="334" spans="1:7" x14ac:dyDescent="0.2">
      <c r="A334" s="132" t="str">
        <f>Egresos!A163</f>
        <v>EEE.21.02.001.037.000</v>
      </c>
      <c r="B334" s="187"/>
      <c r="C334" s="133" t="str">
        <f>Egresos!B163</f>
        <v>Asignación Zonas Extremas</v>
      </c>
      <c r="D334" s="134">
        <f>(Egresos!C163)/1000</f>
        <v>0</v>
      </c>
      <c r="E334" s="134">
        <f>(Egresos!D163)/1000</f>
        <v>0</v>
      </c>
      <c r="F334" s="134">
        <f>(Egresos!E163)/1000</f>
        <v>0</v>
      </c>
      <c r="G334" s="134">
        <f>(Egresos!F163)/1000</f>
        <v>0</v>
      </c>
    </row>
    <row r="335" spans="1:7" x14ac:dyDescent="0.2">
      <c r="A335" s="132" t="str">
        <f>Egresos!A164</f>
        <v>EEE.21.02.001.042.000</v>
      </c>
      <c r="B335" s="187"/>
      <c r="C335" s="133" t="str">
        <f>Egresos!B164</f>
        <v>Asignación de Atención Primaria Municipal</v>
      </c>
      <c r="D335" s="134">
        <f>(Egresos!C164)/1000</f>
        <v>0</v>
      </c>
      <c r="E335" s="134">
        <f>(Egresos!D164)/1000</f>
        <v>0</v>
      </c>
      <c r="F335" s="134">
        <f>(Egresos!E164)/1000</f>
        <v>0</v>
      </c>
      <c r="G335" s="134">
        <f>(Egresos!F164)/1000</f>
        <v>0</v>
      </c>
    </row>
    <row r="336" spans="1:7" x14ac:dyDescent="0.2">
      <c r="A336" s="132" t="str">
        <f>Egresos!A165</f>
        <v>EEE.21.02.001.044.000</v>
      </c>
      <c r="B336" s="187"/>
      <c r="C336" s="133" t="str">
        <f>Egresos!B165</f>
        <v>Asignación de Experiencia</v>
      </c>
      <c r="D336" s="134">
        <f>(Egresos!C165)/1000</f>
        <v>250000</v>
      </c>
      <c r="E336" s="134">
        <f>(Egresos!D165)/1000</f>
        <v>212823.734</v>
      </c>
      <c r="F336" s="134">
        <f>(Egresos!E165)/1000</f>
        <v>212823.734</v>
      </c>
      <c r="G336" s="134">
        <f>(Egresos!F165)/1000</f>
        <v>0</v>
      </c>
    </row>
    <row r="337" spans="1:7" x14ac:dyDescent="0.2">
      <c r="A337" s="132" t="str">
        <f>Egresos!A166</f>
        <v>EEE.21.02.001.045.000</v>
      </c>
      <c r="B337" s="187"/>
      <c r="C337" s="133" t="str">
        <f>Egresos!B166</f>
        <v>Asignación por Tramo de Desarrollo Profesional</v>
      </c>
      <c r="D337" s="134">
        <f>(Egresos!C166)/1000</f>
        <v>280000</v>
      </c>
      <c r="E337" s="134">
        <f>(Egresos!D166)/1000</f>
        <v>277878.83399999997</v>
      </c>
      <c r="F337" s="134">
        <f>(Egresos!E166)/1000</f>
        <v>277878.83399999997</v>
      </c>
      <c r="G337" s="134">
        <f>(Egresos!F166)/1000</f>
        <v>0</v>
      </c>
    </row>
    <row r="338" spans="1:7" ht="22.5" x14ac:dyDescent="0.2">
      <c r="A338" s="132" t="str">
        <f>Egresos!A167</f>
        <v>EEE.21.02.001.046.000</v>
      </c>
      <c r="B338" s="187"/>
      <c r="C338" s="133" t="str">
        <f>Egresos!B167</f>
        <v>Asignación de Reconocimiento por Docencia en Establecimientos de Alta Concentración de Alumnos Prioritarios</v>
      </c>
      <c r="D338" s="134">
        <f>(Egresos!C167)/1000</f>
        <v>50000</v>
      </c>
      <c r="E338" s="134">
        <f>(Egresos!D167)/1000</f>
        <v>22677.275000000001</v>
      </c>
      <c r="F338" s="134">
        <f>(Egresos!E167)/1000</f>
        <v>22677.275000000001</v>
      </c>
      <c r="G338" s="134">
        <f>(Egresos!F167)/1000</f>
        <v>0</v>
      </c>
    </row>
    <row r="339" spans="1:7" ht="22.5" x14ac:dyDescent="0.2">
      <c r="A339" s="132" t="str">
        <f>Egresos!A168</f>
        <v>EEE.21.02.001.047.000</v>
      </c>
      <c r="B339" s="187"/>
      <c r="C339" s="133" t="str">
        <f>Egresos!B168</f>
        <v>Asignación por Responsabilidad Directiva y Asignación de Responsabilidad Técnico Pedagógica</v>
      </c>
      <c r="D339" s="134">
        <f>(Egresos!C168)/1000</f>
        <v>100000</v>
      </c>
      <c r="E339" s="134">
        <f>(Egresos!D168)/1000</f>
        <v>1876.7829999999999</v>
      </c>
      <c r="F339" s="134">
        <f>(Egresos!E168)/1000</f>
        <v>1876.7829999999999</v>
      </c>
      <c r="G339" s="134">
        <f>(Egresos!F168)/1000</f>
        <v>0</v>
      </c>
    </row>
    <row r="340" spans="1:7" x14ac:dyDescent="0.2">
      <c r="A340" s="132" t="str">
        <f>Egresos!A169</f>
        <v>EEE.21.02.001.047.001</v>
      </c>
      <c r="B340" s="187"/>
      <c r="C340" s="133" t="str">
        <f>Egresos!B169</f>
        <v>Asignación por Responsabilidad Directiva</v>
      </c>
      <c r="D340" s="134">
        <f>(Egresos!C169)/1000</f>
        <v>100000</v>
      </c>
      <c r="E340" s="134">
        <f>(Egresos!D169)/1000</f>
        <v>1876.7829999999999</v>
      </c>
      <c r="F340" s="134">
        <f>(Egresos!E169)/1000</f>
        <v>1876.7829999999999</v>
      </c>
      <c r="G340" s="134">
        <f>(Egresos!F169)/1000</f>
        <v>0</v>
      </c>
    </row>
    <row r="341" spans="1:7" x14ac:dyDescent="0.2">
      <c r="A341" s="132" t="str">
        <f>Egresos!A170</f>
        <v>EEE.21.02.001.047.002</v>
      </c>
      <c r="B341" s="187"/>
      <c r="C341" s="133" t="str">
        <f>Egresos!B170</f>
        <v>Asignación por Responsabilidad Técnico Pedagógica</v>
      </c>
      <c r="D341" s="134">
        <f>(Egresos!C170)/1000</f>
        <v>0</v>
      </c>
      <c r="E341" s="134">
        <f>(Egresos!D170)/1000</f>
        <v>0</v>
      </c>
      <c r="F341" s="134">
        <f>(Egresos!E170)/1000</f>
        <v>0</v>
      </c>
      <c r="G341" s="134">
        <f>(Egresos!F170)/1000</f>
        <v>0</v>
      </c>
    </row>
    <row r="342" spans="1:7" x14ac:dyDescent="0.2">
      <c r="A342" s="132" t="str">
        <f>Egresos!A171</f>
        <v>EEE.21.02.001.048.000</v>
      </c>
      <c r="B342" s="187"/>
      <c r="C342" s="133" t="str">
        <f>Egresos!B171</f>
        <v>Bonificación por Reconocimiento Profesional</v>
      </c>
      <c r="D342" s="134">
        <f>(Egresos!C171)/1000</f>
        <v>600000</v>
      </c>
      <c r="E342" s="134">
        <f>(Egresos!D171)/1000</f>
        <v>693642.071</v>
      </c>
      <c r="F342" s="134">
        <f>(Egresos!E171)/1000</f>
        <v>693642.071</v>
      </c>
      <c r="G342" s="134">
        <f>(Egresos!F171)/1000</f>
        <v>0</v>
      </c>
    </row>
    <row r="343" spans="1:7" x14ac:dyDescent="0.2">
      <c r="A343" s="132" t="str">
        <f>Egresos!A172</f>
        <v>EEE.21.02.001.049.000</v>
      </c>
      <c r="B343" s="187"/>
      <c r="C343" s="133" t="str">
        <f>Egresos!B172</f>
        <v>Bonificación de Excelencia Académica</v>
      </c>
      <c r="D343" s="134">
        <f>(Egresos!C172)/1000</f>
        <v>35000</v>
      </c>
      <c r="E343" s="134">
        <f>(Egresos!D172)/1000</f>
        <v>36547.550999999999</v>
      </c>
      <c r="F343" s="134">
        <f>(Egresos!E172)/1000</f>
        <v>36547.550999999999</v>
      </c>
      <c r="G343" s="134">
        <f>(Egresos!F172)/1000</f>
        <v>0</v>
      </c>
    </row>
    <row r="344" spans="1:7" x14ac:dyDescent="0.2">
      <c r="A344" s="132" t="str">
        <f>Egresos!A173</f>
        <v>EEE.21.02.001.999.000</v>
      </c>
      <c r="B344" s="187"/>
      <c r="C344" s="133" t="str">
        <f>Egresos!B173</f>
        <v>Otras Asignaciones</v>
      </c>
      <c r="D344" s="134">
        <f>(Egresos!C173)/1000</f>
        <v>0</v>
      </c>
      <c r="E344" s="134">
        <f>(Egresos!D173)/1000</f>
        <v>56815.165999999997</v>
      </c>
      <c r="F344" s="134">
        <f>(Egresos!E173)/1000</f>
        <v>56815.165999999997</v>
      </c>
      <c r="G344" s="134">
        <f>(Egresos!F173)/1000</f>
        <v>0</v>
      </c>
    </row>
    <row r="345" spans="1:7" x14ac:dyDescent="0.2">
      <c r="A345" s="132" t="str">
        <f>Egresos!A174</f>
        <v>EEE.21.02.002.000.000</v>
      </c>
      <c r="B345" s="187"/>
      <c r="C345" s="133" t="str">
        <f>Egresos!B174</f>
        <v>Aportes del Empleador</v>
      </c>
      <c r="D345" s="134">
        <f>(Egresos!C174)/1000</f>
        <v>0</v>
      </c>
      <c r="E345" s="134">
        <f>(Egresos!D174)/1000</f>
        <v>110551.838</v>
      </c>
      <c r="F345" s="134">
        <f>(Egresos!E174)/1000</f>
        <v>110551.838</v>
      </c>
      <c r="G345" s="134">
        <f>(Egresos!F174)/1000</f>
        <v>0</v>
      </c>
    </row>
    <row r="346" spans="1:7" x14ac:dyDescent="0.2">
      <c r="A346" s="132" t="str">
        <f>Egresos!A175</f>
        <v>EEE.21.02.002.001.000</v>
      </c>
      <c r="B346" s="187"/>
      <c r="C346" s="133" t="str">
        <f>Egresos!B175</f>
        <v>A Servicios de Bienestar</v>
      </c>
      <c r="D346" s="134">
        <f>(Egresos!C175)/1000</f>
        <v>0</v>
      </c>
      <c r="E346" s="134">
        <f>(Egresos!D175)/1000</f>
        <v>0</v>
      </c>
      <c r="F346" s="134">
        <f>(Egresos!E175)/1000</f>
        <v>0</v>
      </c>
      <c r="G346" s="134">
        <f>(Egresos!F175)/1000</f>
        <v>0</v>
      </c>
    </row>
    <row r="347" spans="1:7" x14ac:dyDescent="0.2">
      <c r="A347" s="132" t="str">
        <f>Egresos!A176</f>
        <v>EEE.21.02.002.002.000</v>
      </c>
      <c r="B347" s="187"/>
      <c r="C347" s="133" t="str">
        <f>Egresos!B176</f>
        <v>Otras Cotizaciones Previsionales</v>
      </c>
      <c r="D347" s="134">
        <f>(Egresos!C176)/1000</f>
        <v>0</v>
      </c>
      <c r="E347" s="134">
        <f>(Egresos!D176)/1000</f>
        <v>110551.838</v>
      </c>
      <c r="F347" s="134">
        <f>(Egresos!E176)/1000</f>
        <v>110551.838</v>
      </c>
      <c r="G347" s="134">
        <f>(Egresos!F176)/1000</f>
        <v>0</v>
      </c>
    </row>
    <row r="348" spans="1:7" x14ac:dyDescent="0.2">
      <c r="A348" s="132" t="str">
        <f>Egresos!A177</f>
        <v>EEE.21.02.003.000.000</v>
      </c>
      <c r="B348" s="187"/>
      <c r="C348" s="133" t="str">
        <f>Egresos!B177</f>
        <v>Asignaciones por Desempeño</v>
      </c>
      <c r="D348" s="134">
        <f>(Egresos!C177)/1000</f>
        <v>0</v>
      </c>
      <c r="E348" s="134">
        <f>(Egresos!D177)/1000</f>
        <v>9671.6970000000001</v>
      </c>
      <c r="F348" s="134">
        <f>(Egresos!E177)/1000</f>
        <v>9671.6970000000001</v>
      </c>
      <c r="G348" s="134">
        <f>(Egresos!F177)/1000</f>
        <v>0</v>
      </c>
    </row>
    <row r="349" spans="1:7" x14ac:dyDescent="0.2">
      <c r="A349" s="132" t="str">
        <f>Egresos!A178</f>
        <v>EEE.21.02.003.001.000</v>
      </c>
      <c r="B349" s="187"/>
      <c r="C349" s="133" t="str">
        <f>Egresos!B178</f>
        <v>Desempeño Institucional</v>
      </c>
      <c r="D349" s="134">
        <f>(Egresos!C178)/1000</f>
        <v>0</v>
      </c>
      <c r="E349" s="134">
        <f>(Egresos!D178)/1000</f>
        <v>0</v>
      </c>
      <c r="F349" s="134">
        <f>(Egresos!E178)/1000</f>
        <v>0</v>
      </c>
      <c r="G349" s="134">
        <f>(Egresos!F178)/1000</f>
        <v>0</v>
      </c>
    </row>
    <row r="350" spans="1:7" x14ac:dyDescent="0.2">
      <c r="A350" s="132" t="str">
        <f>Egresos!A179</f>
        <v>EEE.21.02.003.001.001</v>
      </c>
      <c r="B350" s="187"/>
      <c r="C350" s="133" t="str">
        <f>Egresos!B179</f>
        <v>Asignación de Mejoramiento de la Gestión Municipal, Art. 1, Ley Nº20.008</v>
      </c>
      <c r="D350" s="134">
        <f>(Egresos!C179)/1000</f>
        <v>0</v>
      </c>
      <c r="E350" s="134">
        <f>(Egresos!D179)/1000</f>
        <v>0</v>
      </c>
      <c r="F350" s="134">
        <f>(Egresos!E179)/1000</f>
        <v>0</v>
      </c>
      <c r="G350" s="134">
        <f>(Egresos!F179)/1000</f>
        <v>0</v>
      </c>
    </row>
    <row r="351" spans="1:7" x14ac:dyDescent="0.2">
      <c r="A351" s="132" t="str">
        <f>Egresos!A180</f>
        <v>EEE.21.02.003.001.002</v>
      </c>
      <c r="B351" s="187"/>
      <c r="C351" s="133" t="str">
        <f>Egresos!B180</f>
        <v>Bonificación Excelencia</v>
      </c>
      <c r="D351" s="134">
        <f>(Egresos!C180)/1000</f>
        <v>0</v>
      </c>
      <c r="E351" s="134">
        <f>(Egresos!D180)/1000</f>
        <v>0</v>
      </c>
      <c r="F351" s="134">
        <f>(Egresos!E180)/1000</f>
        <v>0</v>
      </c>
      <c r="G351" s="134">
        <f>(Egresos!F180)/1000</f>
        <v>0</v>
      </c>
    </row>
    <row r="352" spans="1:7" x14ac:dyDescent="0.2">
      <c r="A352" s="132" t="str">
        <f>Egresos!A181</f>
        <v>EEE.21.02.003.002.000</v>
      </c>
      <c r="B352" s="187"/>
      <c r="C352" s="133" t="str">
        <f>Egresos!B181</f>
        <v>Desempeño Colectivo</v>
      </c>
      <c r="D352" s="134">
        <f>(Egresos!C181)/1000</f>
        <v>0</v>
      </c>
      <c r="E352" s="134">
        <f>(Egresos!D181)/1000</f>
        <v>9671.6970000000001</v>
      </c>
      <c r="F352" s="134">
        <f>(Egresos!E181)/1000</f>
        <v>9671.6970000000001</v>
      </c>
      <c r="G352" s="134">
        <f>(Egresos!F181)/1000</f>
        <v>0</v>
      </c>
    </row>
    <row r="353" spans="1:7" x14ac:dyDescent="0.2">
      <c r="A353" s="132" t="str">
        <f>Egresos!A182</f>
        <v>EEE.21.02.003.002.001</v>
      </c>
      <c r="B353" s="187"/>
      <c r="C353" s="133" t="str">
        <f>Egresos!B182</f>
        <v>Asignación de Mejoramiento de la Gestión Municipal, Art. 1, Ley Nº20.008</v>
      </c>
      <c r="D353" s="134">
        <f>(Egresos!C182)/1000</f>
        <v>0</v>
      </c>
      <c r="E353" s="134">
        <f>(Egresos!D182)/1000</f>
        <v>0</v>
      </c>
      <c r="F353" s="134">
        <f>(Egresos!E182)/1000</f>
        <v>0</v>
      </c>
      <c r="G353" s="134">
        <f>(Egresos!F182)/1000</f>
        <v>0</v>
      </c>
    </row>
    <row r="354" spans="1:7" x14ac:dyDescent="0.2">
      <c r="A354" s="132" t="str">
        <f>Egresos!A183</f>
        <v>EEE.21.02.003.002.002</v>
      </c>
      <c r="B354" s="187"/>
      <c r="C354" s="133" t="str">
        <f>Egresos!B183</f>
        <v>Asignación Variable por Desempeño Colectivo</v>
      </c>
      <c r="D354" s="134">
        <f>(Egresos!C183)/1000</f>
        <v>0</v>
      </c>
      <c r="E354" s="134">
        <f>(Egresos!D183)/1000</f>
        <v>9671.6970000000001</v>
      </c>
      <c r="F354" s="134">
        <f>(Egresos!E183)/1000</f>
        <v>9671.6970000000001</v>
      </c>
      <c r="G354" s="134">
        <f>(Egresos!F183)/1000</f>
        <v>0</v>
      </c>
    </row>
    <row r="355" spans="1:7" x14ac:dyDescent="0.2">
      <c r="A355" s="132" t="str">
        <f>Egresos!A184</f>
        <v>EEE.21.02.003.002.003</v>
      </c>
      <c r="B355" s="187"/>
      <c r="C355" s="133" t="str">
        <f>Egresos!B184</f>
        <v>Asignación de Desarrollo y Estímulo al Desempeño Colectivo, Ley Nº19.813</v>
      </c>
      <c r="D355" s="134">
        <f>(Egresos!C184)/1000</f>
        <v>0</v>
      </c>
      <c r="E355" s="134">
        <f>(Egresos!D184)/1000</f>
        <v>0</v>
      </c>
      <c r="F355" s="134">
        <f>(Egresos!E184)/1000</f>
        <v>0</v>
      </c>
      <c r="G355" s="134">
        <f>(Egresos!F184)/1000</f>
        <v>0</v>
      </c>
    </row>
    <row r="356" spans="1:7" x14ac:dyDescent="0.2">
      <c r="A356" s="132" t="str">
        <f>Egresos!A185</f>
        <v>EEE.21.02.003.003.000</v>
      </c>
      <c r="B356" s="187"/>
      <c r="C356" s="133" t="str">
        <f>Egresos!B185</f>
        <v>Desempeño Individual</v>
      </c>
      <c r="D356" s="134">
        <f>(Egresos!C185)/1000</f>
        <v>0</v>
      </c>
      <c r="E356" s="134">
        <f>(Egresos!D185)/1000</f>
        <v>0</v>
      </c>
      <c r="F356" s="134">
        <f>(Egresos!E185)/1000</f>
        <v>0</v>
      </c>
      <c r="G356" s="134">
        <f>(Egresos!F185)/1000</f>
        <v>0</v>
      </c>
    </row>
    <row r="357" spans="1:7" x14ac:dyDescent="0.2">
      <c r="A357" s="132" t="str">
        <f>Egresos!A186</f>
        <v>EEE.21.02.003.003.001</v>
      </c>
      <c r="B357" s="187"/>
      <c r="C357" s="133" t="str">
        <f>Egresos!B186</f>
        <v>Asignación de Mejoramiento de la Gestión Municipal, Art. 1, Ley Nº20.008</v>
      </c>
      <c r="D357" s="134">
        <f>(Egresos!C186)/1000</f>
        <v>0</v>
      </c>
      <c r="E357" s="134">
        <f>(Egresos!D186)/1000</f>
        <v>0</v>
      </c>
      <c r="F357" s="134">
        <f>(Egresos!E186)/1000</f>
        <v>0</v>
      </c>
      <c r="G357" s="134">
        <f>(Egresos!F186)/1000</f>
        <v>0</v>
      </c>
    </row>
    <row r="358" spans="1:7" x14ac:dyDescent="0.2">
      <c r="A358" s="132" t="str">
        <f>Egresos!A187</f>
        <v>EEE.21.02.003.003.002</v>
      </c>
      <c r="B358" s="187"/>
      <c r="C358" s="133" t="str">
        <f>Egresos!B187</f>
        <v>Asignación Especial de Incentivo Profesional, Art. 47, Ley N° 19.070</v>
      </c>
      <c r="D358" s="134">
        <f>(Egresos!C187)/1000</f>
        <v>0</v>
      </c>
      <c r="E358" s="134">
        <f>(Egresos!D187)/1000</f>
        <v>0</v>
      </c>
      <c r="F358" s="134">
        <f>(Egresos!E187)/1000</f>
        <v>0</v>
      </c>
      <c r="G358" s="134">
        <f>(Egresos!F187)/1000</f>
        <v>0</v>
      </c>
    </row>
    <row r="359" spans="1:7" x14ac:dyDescent="0.2">
      <c r="A359" s="132" t="str">
        <f>Egresos!A188</f>
        <v>EEE.21.02.003.003.003</v>
      </c>
      <c r="B359" s="187"/>
      <c r="C359" s="133" t="str">
        <f>Egresos!B188</f>
        <v>Asignación Variable por Desempeño Individual</v>
      </c>
      <c r="D359" s="134">
        <f>(Egresos!C188)/1000</f>
        <v>0</v>
      </c>
      <c r="E359" s="134">
        <f>(Egresos!D188)/1000</f>
        <v>0</v>
      </c>
      <c r="F359" s="134">
        <f>(Egresos!E188)/1000</f>
        <v>0</v>
      </c>
      <c r="G359" s="134">
        <f>(Egresos!F188)/1000</f>
        <v>0</v>
      </c>
    </row>
    <row r="360" spans="1:7" x14ac:dyDescent="0.2">
      <c r="A360" s="132" t="str">
        <f>Egresos!A189</f>
        <v>EEE.21.02.003.003.004</v>
      </c>
      <c r="B360" s="187"/>
      <c r="C360" s="133" t="str">
        <f>Egresos!B189</f>
        <v>Asignación de Mérito, Art. 30 de la Ley Nº19.378, agrega Ley  Nº19.607</v>
      </c>
      <c r="D360" s="134">
        <f>(Egresos!C189)/1000</f>
        <v>0</v>
      </c>
      <c r="E360" s="134">
        <f>(Egresos!D189)/1000</f>
        <v>0</v>
      </c>
      <c r="F360" s="134">
        <f>(Egresos!E189)/1000</f>
        <v>0</v>
      </c>
      <c r="G360" s="134">
        <f>(Egresos!F189)/1000</f>
        <v>0</v>
      </c>
    </row>
    <row r="361" spans="1:7" x14ac:dyDescent="0.2">
      <c r="A361" s="132" t="str">
        <f>Egresos!A190</f>
        <v>EEE.21.02.004.000.000</v>
      </c>
      <c r="B361" s="187"/>
      <c r="C361" s="133" t="str">
        <f>Egresos!B190</f>
        <v>Remuneraciones Variables</v>
      </c>
      <c r="D361" s="134">
        <f>(Egresos!C190)/1000</f>
        <v>0</v>
      </c>
      <c r="E361" s="134">
        <f>(Egresos!D190)/1000</f>
        <v>176.559</v>
      </c>
      <c r="F361" s="134">
        <f>(Egresos!E190)/1000</f>
        <v>176.559</v>
      </c>
      <c r="G361" s="134">
        <f>(Egresos!F190)/1000</f>
        <v>0</v>
      </c>
    </row>
    <row r="362" spans="1:7" x14ac:dyDescent="0.2">
      <c r="A362" s="132" t="str">
        <f>Egresos!A191</f>
        <v>EEE.21.02.004.002.000</v>
      </c>
      <c r="B362" s="187"/>
      <c r="C362" s="133" t="str">
        <f>Egresos!B191</f>
        <v>Asignación de Estímulo Jornadas Prioritarias</v>
      </c>
      <c r="D362" s="134">
        <f>(Egresos!C191)/1000</f>
        <v>0</v>
      </c>
      <c r="E362" s="134">
        <f>(Egresos!D191)/1000</f>
        <v>0</v>
      </c>
      <c r="F362" s="134">
        <f>(Egresos!E191)/1000</f>
        <v>0</v>
      </c>
      <c r="G362" s="134">
        <f>(Egresos!F191)/1000</f>
        <v>0</v>
      </c>
    </row>
    <row r="363" spans="1:7" x14ac:dyDescent="0.2">
      <c r="A363" s="132" t="str">
        <f>Egresos!A192</f>
        <v>EEE.21.02.004.003.000</v>
      </c>
      <c r="B363" s="187"/>
      <c r="C363" s="133" t="str">
        <f>Egresos!B192</f>
        <v>Asignación Artículo 3, Ley Nº19.264</v>
      </c>
      <c r="D363" s="134">
        <f>(Egresos!C192)/1000</f>
        <v>0</v>
      </c>
      <c r="E363" s="134">
        <f>(Egresos!D192)/1000</f>
        <v>0</v>
      </c>
      <c r="F363" s="134">
        <f>(Egresos!E192)/1000</f>
        <v>0</v>
      </c>
      <c r="G363" s="134">
        <f>(Egresos!F192)/1000</f>
        <v>0</v>
      </c>
    </row>
    <row r="364" spans="1:7" x14ac:dyDescent="0.2">
      <c r="A364" s="132" t="str">
        <f>Egresos!A193</f>
        <v>EEE.21.02.004.004.000</v>
      </c>
      <c r="B364" s="187"/>
      <c r="C364" s="133" t="str">
        <f>Egresos!B193</f>
        <v>Asignación por Desempeño de Funciones Críticas</v>
      </c>
      <c r="D364" s="134">
        <f>(Egresos!C193)/1000</f>
        <v>0</v>
      </c>
      <c r="E364" s="134">
        <f>(Egresos!D193)/1000</f>
        <v>0</v>
      </c>
      <c r="F364" s="134">
        <f>(Egresos!E193)/1000</f>
        <v>0</v>
      </c>
      <c r="G364" s="134">
        <f>(Egresos!F193)/1000</f>
        <v>0</v>
      </c>
    </row>
    <row r="365" spans="1:7" x14ac:dyDescent="0.2">
      <c r="A365" s="132" t="str">
        <f>Egresos!A194</f>
        <v>EEE.21.02.004.005.000</v>
      </c>
      <c r="B365" s="187"/>
      <c r="C365" s="133" t="str">
        <f>Egresos!B194</f>
        <v>Trabajos Extraordinarios</v>
      </c>
      <c r="D365" s="134">
        <f>(Egresos!C194)/1000</f>
        <v>0</v>
      </c>
      <c r="E365" s="134">
        <f>(Egresos!D194)/1000</f>
        <v>176.559</v>
      </c>
      <c r="F365" s="134">
        <f>(Egresos!E194)/1000</f>
        <v>176.559</v>
      </c>
      <c r="G365" s="134">
        <f>(Egresos!F194)/1000</f>
        <v>0</v>
      </c>
    </row>
    <row r="366" spans="1:7" x14ac:dyDescent="0.2">
      <c r="A366" s="132" t="str">
        <f>Egresos!A195</f>
        <v>EEE.21.02.004.006.000</v>
      </c>
      <c r="B366" s="187"/>
      <c r="C366" s="133" t="str">
        <f>Egresos!B195</f>
        <v>Comisiones de Servicios en el País</v>
      </c>
      <c r="D366" s="134">
        <f>(Egresos!C195)/1000</f>
        <v>0</v>
      </c>
      <c r="E366" s="134">
        <f>(Egresos!D195)/1000</f>
        <v>0</v>
      </c>
      <c r="F366" s="134">
        <f>(Egresos!E195)/1000</f>
        <v>0</v>
      </c>
      <c r="G366" s="134">
        <f>(Egresos!F195)/1000</f>
        <v>0</v>
      </c>
    </row>
    <row r="367" spans="1:7" x14ac:dyDescent="0.2">
      <c r="A367" s="132" t="str">
        <f>Egresos!A196</f>
        <v>EEE.21.02.004.007.000</v>
      </c>
      <c r="B367" s="187"/>
      <c r="C367" s="133" t="str">
        <f>Egresos!B196</f>
        <v>Comisiones de Servicios en el Exterior</v>
      </c>
      <c r="D367" s="134">
        <f>(Egresos!C196)/1000</f>
        <v>0</v>
      </c>
      <c r="E367" s="134">
        <f>(Egresos!D196)/1000</f>
        <v>0</v>
      </c>
      <c r="F367" s="134">
        <f>(Egresos!E196)/1000</f>
        <v>0</v>
      </c>
      <c r="G367" s="134">
        <f>(Egresos!F196)/1000</f>
        <v>0</v>
      </c>
    </row>
    <row r="368" spans="1:7" x14ac:dyDescent="0.2">
      <c r="A368" s="132" t="str">
        <f>Egresos!A197</f>
        <v>EEE.21.02.005.000.000</v>
      </c>
      <c r="B368" s="187"/>
      <c r="C368" s="133" t="str">
        <f>Egresos!B197</f>
        <v>Aguinaldos y Bonos</v>
      </c>
      <c r="D368" s="134">
        <f>(Egresos!C197)/1000</f>
        <v>235000</v>
      </c>
      <c r="E368" s="134">
        <f>(Egresos!D197)/1000</f>
        <v>38789.381000000001</v>
      </c>
      <c r="F368" s="134">
        <f>(Egresos!E197)/1000</f>
        <v>38789.381000000001</v>
      </c>
      <c r="G368" s="134">
        <f>(Egresos!F197)/1000</f>
        <v>0</v>
      </c>
    </row>
    <row r="369" spans="1:7" x14ac:dyDescent="0.2">
      <c r="A369" s="132" t="str">
        <f>Egresos!A198</f>
        <v>EEE.21.02.005.001.000</v>
      </c>
      <c r="B369" s="187"/>
      <c r="C369" s="133" t="str">
        <f>Egresos!B198</f>
        <v>Aguinaldos</v>
      </c>
      <c r="D369" s="134">
        <f>(Egresos!C198)/1000</f>
        <v>190000</v>
      </c>
      <c r="E369" s="134">
        <f>(Egresos!D198)/1000</f>
        <v>34717.165999999997</v>
      </c>
      <c r="F369" s="134">
        <f>(Egresos!E198)/1000</f>
        <v>34717.165999999997</v>
      </c>
      <c r="G369" s="134">
        <f>(Egresos!F198)/1000</f>
        <v>0</v>
      </c>
    </row>
    <row r="370" spans="1:7" x14ac:dyDescent="0.2">
      <c r="A370" s="132" t="str">
        <f>Egresos!A199</f>
        <v>EEE.21.02.005.001.001</v>
      </c>
      <c r="B370" s="187"/>
      <c r="C370" s="133" t="str">
        <f>Egresos!B199</f>
        <v>Aguinaldo de Fiestras Patrias</v>
      </c>
      <c r="D370" s="134">
        <f>(Egresos!C199)/1000</f>
        <v>190000</v>
      </c>
      <c r="E370" s="134">
        <f>(Egresos!D199)/1000</f>
        <v>34717.165999999997</v>
      </c>
      <c r="F370" s="134">
        <f>(Egresos!E199)/1000</f>
        <v>34717.165999999997</v>
      </c>
      <c r="G370" s="134">
        <f>(Egresos!F199)/1000</f>
        <v>0</v>
      </c>
    </row>
    <row r="371" spans="1:7" x14ac:dyDescent="0.2">
      <c r="A371" s="132" t="str">
        <f>Egresos!A200</f>
        <v>EEE.21.02.005.001.002</v>
      </c>
      <c r="B371" s="187"/>
      <c r="C371" s="133" t="str">
        <f>Egresos!B200</f>
        <v>Aguinaldo de Navidad</v>
      </c>
      <c r="D371" s="134">
        <f>(Egresos!C200)/1000</f>
        <v>0</v>
      </c>
      <c r="E371" s="134">
        <f>(Egresos!D200)/1000</f>
        <v>0</v>
      </c>
      <c r="F371" s="134">
        <f>(Egresos!E200)/1000</f>
        <v>0</v>
      </c>
      <c r="G371" s="134">
        <f>(Egresos!F200)/1000</f>
        <v>0</v>
      </c>
    </row>
    <row r="372" spans="1:7" x14ac:dyDescent="0.2">
      <c r="A372" s="132" t="str">
        <f>Egresos!A201</f>
        <v>EEE.21.02.005.002.000</v>
      </c>
      <c r="B372" s="187"/>
      <c r="C372" s="133" t="str">
        <f>Egresos!B201</f>
        <v>Bono de Escolaridad</v>
      </c>
      <c r="D372" s="134">
        <f>(Egresos!C201)/1000</f>
        <v>40000</v>
      </c>
      <c r="E372" s="134">
        <f>(Egresos!D201)/1000</f>
        <v>3671.9189999999999</v>
      </c>
      <c r="F372" s="134">
        <f>(Egresos!E201)/1000</f>
        <v>3671.9189999999999</v>
      </c>
      <c r="G372" s="134">
        <f>(Egresos!F201)/1000</f>
        <v>0</v>
      </c>
    </row>
    <row r="373" spans="1:7" x14ac:dyDescent="0.2">
      <c r="A373" s="132" t="str">
        <f>Egresos!A202</f>
        <v>EEE.21.02.005.003.000</v>
      </c>
      <c r="B373" s="187"/>
      <c r="C373" s="133" t="str">
        <f>Egresos!B202</f>
        <v>Bonos Especiales</v>
      </c>
      <c r="D373" s="134">
        <f>(Egresos!C202)/1000</f>
        <v>0</v>
      </c>
      <c r="E373" s="134">
        <f>(Egresos!D202)/1000</f>
        <v>0</v>
      </c>
      <c r="F373" s="134">
        <f>(Egresos!E202)/1000</f>
        <v>0</v>
      </c>
      <c r="G373" s="134">
        <f>(Egresos!F202)/1000</f>
        <v>0</v>
      </c>
    </row>
    <row r="374" spans="1:7" x14ac:dyDescent="0.2">
      <c r="A374" s="132" t="str">
        <f>Egresos!A203</f>
        <v>EEE.21.02.005.003.001</v>
      </c>
      <c r="B374" s="187"/>
      <c r="C374" s="133" t="str">
        <f>Egresos!B203</f>
        <v>Bono Extraordinario Anual</v>
      </c>
      <c r="D374" s="134">
        <f>(Egresos!C203)/1000</f>
        <v>0</v>
      </c>
      <c r="E374" s="134">
        <f>(Egresos!D203)/1000</f>
        <v>0</v>
      </c>
      <c r="F374" s="134">
        <f>(Egresos!E203)/1000</f>
        <v>0</v>
      </c>
      <c r="G374" s="134">
        <f>(Egresos!F203)/1000</f>
        <v>0</v>
      </c>
    </row>
    <row r="375" spans="1:7" x14ac:dyDescent="0.2">
      <c r="A375" s="132" t="str">
        <f>Egresos!A204</f>
        <v>EEE.21.02.005.004.000</v>
      </c>
      <c r="B375" s="187"/>
      <c r="C375" s="133" t="str">
        <f>Egresos!B204</f>
        <v>Bonificación Adicional al Bono de Escolaridad</v>
      </c>
      <c r="D375" s="134">
        <f>(Egresos!C204)/1000</f>
        <v>5000</v>
      </c>
      <c r="E375" s="134">
        <f>(Egresos!D204)/1000</f>
        <v>400.29599999999999</v>
      </c>
      <c r="F375" s="134">
        <f>(Egresos!E204)/1000</f>
        <v>400.29599999999999</v>
      </c>
      <c r="G375" s="134">
        <f>(Egresos!F204)/1000</f>
        <v>0</v>
      </c>
    </row>
    <row r="376" spans="1:7" x14ac:dyDescent="0.2">
      <c r="A376" s="132" t="str">
        <f>Egresos!A205</f>
        <v>EEE.21.03.000.000.000</v>
      </c>
      <c r="B376" s="187"/>
      <c r="C376" s="133" t="str">
        <f>Egresos!B205</f>
        <v>OTRAS REMUNERACIONES</v>
      </c>
      <c r="D376" s="134">
        <f>(Egresos!C205)/1000</f>
        <v>227000</v>
      </c>
      <c r="E376" s="134">
        <f>(Egresos!D205)/1000</f>
        <v>651808.52899999998</v>
      </c>
      <c r="F376" s="134">
        <f>(Egresos!E205)/1000</f>
        <v>651808.52899999998</v>
      </c>
      <c r="G376" s="134">
        <f>(Egresos!F205)/1000</f>
        <v>0</v>
      </c>
    </row>
    <row r="377" spans="1:7" x14ac:dyDescent="0.2">
      <c r="A377" s="132" t="str">
        <f>Egresos!A206</f>
        <v>EEE.21.03.001.000.000</v>
      </c>
      <c r="B377" s="187"/>
      <c r="C377" s="133" t="str">
        <f>Egresos!B206</f>
        <v>Honorarios a Suma Alzada - Personas Naturales</v>
      </c>
      <c r="D377" s="134">
        <f>(Egresos!C206)/1000</f>
        <v>154000</v>
      </c>
      <c r="E377" s="134">
        <f>(Egresos!D206)/1000</f>
        <v>160485.56099999999</v>
      </c>
      <c r="F377" s="134">
        <f>(Egresos!E206)/1000</f>
        <v>160485.56099999999</v>
      </c>
      <c r="G377" s="134">
        <f>(Egresos!F206)/1000</f>
        <v>0</v>
      </c>
    </row>
    <row r="378" spans="1:7" x14ac:dyDescent="0.2">
      <c r="A378" s="132" t="str">
        <f>Egresos!A207</f>
        <v>EEE.21.03.002.000.000</v>
      </c>
      <c r="B378" s="187"/>
      <c r="C378" s="133" t="str">
        <f>Egresos!B207</f>
        <v>Honorarios Asimilados a Grados</v>
      </c>
      <c r="D378" s="134">
        <f>(Egresos!C207)/1000</f>
        <v>0</v>
      </c>
      <c r="E378" s="134">
        <f>(Egresos!D207)/1000</f>
        <v>0</v>
      </c>
      <c r="F378" s="134">
        <f>(Egresos!E207)/1000</f>
        <v>0</v>
      </c>
      <c r="G378" s="134">
        <f>(Egresos!F207)/1000</f>
        <v>0</v>
      </c>
    </row>
    <row r="379" spans="1:7" x14ac:dyDescent="0.2">
      <c r="A379" s="132" t="str">
        <f>Egresos!A208</f>
        <v>EEE.21.03.003.000.000</v>
      </c>
      <c r="B379" s="187"/>
      <c r="C379" s="133" t="str">
        <f>Egresos!B208</f>
        <v>Jornales</v>
      </c>
      <c r="D379" s="134">
        <f>(Egresos!C208)/1000</f>
        <v>0</v>
      </c>
      <c r="E379" s="134">
        <f>(Egresos!D208)/1000</f>
        <v>0</v>
      </c>
      <c r="F379" s="134">
        <f>(Egresos!E208)/1000</f>
        <v>0</v>
      </c>
      <c r="G379" s="134">
        <f>(Egresos!F208)/1000</f>
        <v>0</v>
      </c>
    </row>
    <row r="380" spans="1:7" x14ac:dyDescent="0.2">
      <c r="A380" s="132" t="str">
        <f>Egresos!A209</f>
        <v>EEE.21.03.004.000.000</v>
      </c>
      <c r="B380" s="187"/>
      <c r="C380" s="133" t="str">
        <f>Egresos!B209</f>
        <v>Remuneraciones Reguladas por el Código del Trabajo</v>
      </c>
      <c r="D380" s="134">
        <f>(Egresos!C209)/1000</f>
        <v>0</v>
      </c>
      <c r="E380" s="134">
        <f>(Egresos!D209)/1000</f>
        <v>0</v>
      </c>
      <c r="F380" s="134">
        <f>(Egresos!E209)/1000</f>
        <v>0</v>
      </c>
      <c r="G380" s="134">
        <f>(Egresos!F209)/1000</f>
        <v>0</v>
      </c>
    </row>
    <row r="381" spans="1:7" x14ac:dyDescent="0.2">
      <c r="A381" s="132" t="str">
        <f>Egresos!A210</f>
        <v>EEE.21.03.004.001.000</v>
      </c>
      <c r="B381" s="187"/>
      <c r="C381" s="133" t="str">
        <f>Egresos!B210</f>
        <v>Sueldos</v>
      </c>
      <c r="D381" s="134">
        <f>(Egresos!C210)/1000</f>
        <v>0</v>
      </c>
      <c r="E381" s="134">
        <f>(Egresos!D210)/1000</f>
        <v>0</v>
      </c>
      <c r="F381" s="134">
        <f>(Egresos!E210)/1000</f>
        <v>0</v>
      </c>
      <c r="G381" s="134">
        <f>(Egresos!F210)/1000</f>
        <v>0</v>
      </c>
    </row>
    <row r="382" spans="1:7" x14ac:dyDescent="0.2">
      <c r="A382" s="132" t="str">
        <f>Egresos!A211</f>
        <v>EEE.21.03.004.002.000</v>
      </c>
      <c r="B382" s="187"/>
      <c r="C382" s="133" t="str">
        <f>Egresos!B211</f>
        <v>Aportes del Empleador</v>
      </c>
      <c r="D382" s="134">
        <f>(Egresos!C211)/1000</f>
        <v>0</v>
      </c>
      <c r="E382" s="134">
        <f>(Egresos!D211)/1000</f>
        <v>0</v>
      </c>
      <c r="F382" s="134">
        <f>(Egresos!E211)/1000</f>
        <v>0</v>
      </c>
      <c r="G382" s="134">
        <f>(Egresos!F211)/1000</f>
        <v>0</v>
      </c>
    </row>
    <row r="383" spans="1:7" x14ac:dyDescent="0.2">
      <c r="A383" s="132" t="str">
        <f>Egresos!A212</f>
        <v>EEE.21.03.004.003.000</v>
      </c>
      <c r="B383" s="187"/>
      <c r="C383" s="133" t="str">
        <f>Egresos!B212</f>
        <v>Remuneraciones Variables</v>
      </c>
      <c r="D383" s="134">
        <f>(Egresos!C212)/1000</f>
        <v>0</v>
      </c>
      <c r="E383" s="134">
        <f>(Egresos!D212)/1000</f>
        <v>0</v>
      </c>
      <c r="F383" s="134">
        <f>(Egresos!E212)/1000</f>
        <v>0</v>
      </c>
      <c r="G383" s="134">
        <f>(Egresos!F212)/1000</f>
        <v>0</v>
      </c>
    </row>
    <row r="384" spans="1:7" x14ac:dyDescent="0.2">
      <c r="A384" s="132" t="str">
        <f>Egresos!A213</f>
        <v>EEE.21.03.004.004.000</v>
      </c>
      <c r="B384" s="187"/>
      <c r="C384" s="133" t="str">
        <f>Egresos!B213</f>
        <v>Aguinaldos y Bonos</v>
      </c>
      <c r="D384" s="134">
        <f>(Egresos!C213)/1000</f>
        <v>0</v>
      </c>
      <c r="E384" s="134">
        <f>(Egresos!D213)/1000</f>
        <v>0</v>
      </c>
      <c r="F384" s="134">
        <f>(Egresos!E213)/1000</f>
        <v>0</v>
      </c>
      <c r="G384" s="134">
        <f>(Egresos!F213)/1000</f>
        <v>0</v>
      </c>
    </row>
    <row r="385" spans="1:7" x14ac:dyDescent="0.2">
      <c r="A385" s="132" t="str">
        <f>Egresos!A214</f>
        <v>EEE.21.03.005.000.000</v>
      </c>
      <c r="B385" s="187"/>
      <c r="C385" s="133" t="str">
        <f>Egresos!B214</f>
        <v>Suplencias y Reemplazos</v>
      </c>
      <c r="D385" s="134">
        <f>(Egresos!C214)/1000</f>
        <v>0</v>
      </c>
      <c r="E385" s="134">
        <f>(Egresos!D214)/1000</f>
        <v>0</v>
      </c>
      <c r="F385" s="134">
        <f>(Egresos!E214)/1000</f>
        <v>0</v>
      </c>
      <c r="G385" s="134">
        <f>(Egresos!F214)/1000</f>
        <v>0</v>
      </c>
    </row>
    <row r="386" spans="1:7" x14ac:dyDescent="0.2">
      <c r="A386" s="132" t="str">
        <f>Egresos!A215</f>
        <v>EEE.21.03.006.000.000</v>
      </c>
      <c r="B386" s="187"/>
      <c r="C386" s="133" t="str">
        <f>Egresos!B215</f>
        <v>Personal a Trato y/o Temporal</v>
      </c>
      <c r="D386" s="134">
        <f>(Egresos!C215)/1000</f>
        <v>0</v>
      </c>
      <c r="E386" s="134">
        <f>(Egresos!D215)/1000</f>
        <v>0</v>
      </c>
      <c r="F386" s="134">
        <f>(Egresos!E215)/1000</f>
        <v>0</v>
      </c>
      <c r="G386" s="134">
        <f>(Egresos!F215)/1000</f>
        <v>0</v>
      </c>
    </row>
    <row r="387" spans="1:7" x14ac:dyDescent="0.2">
      <c r="A387" s="132" t="str">
        <f>Egresos!A216</f>
        <v>EEE.21.03.007.000.000</v>
      </c>
      <c r="B387" s="187"/>
      <c r="C387" s="133" t="str">
        <f>Egresos!B216</f>
        <v>Alumnos en Práctica</v>
      </c>
      <c r="D387" s="134">
        <f>(Egresos!C216)/1000</f>
        <v>0</v>
      </c>
      <c r="E387" s="134">
        <f>(Egresos!D216)/1000</f>
        <v>0</v>
      </c>
      <c r="F387" s="134">
        <f>(Egresos!E216)/1000</f>
        <v>0</v>
      </c>
      <c r="G387" s="134">
        <f>(Egresos!F216)/1000</f>
        <v>0</v>
      </c>
    </row>
    <row r="388" spans="1:7" x14ac:dyDescent="0.2">
      <c r="A388" s="132" t="str">
        <f>Egresos!A217</f>
        <v>EEE.21.03.999.000.000</v>
      </c>
      <c r="B388" s="187"/>
      <c r="C388" s="133" t="str">
        <f>Egresos!B217</f>
        <v>Otras</v>
      </c>
      <c r="D388" s="134">
        <f>(Egresos!C217)/1000</f>
        <v>73000</v>
      </c>
      <c r="E388" s="134">
        <f>(Egresos!D217)/1000</f>
        <v>491322.96799999999</v>
      </c>
      <c r="F388" s="134">
        <f>(Egresos!E217)/1000</f>
        <v>491322.96799999999</v>
      </c>
      <c r="G388" s="134">
        <f>(Egresos!F217)/1000</f>
        <v>0</v>
      </c>
    </row>
    <row r="389" spans="1:7" x14ac:dyDescent="0.2">
      <c r="A389" s="132" t="str">
        <f>Egresos!A218</f>
        <v>EEE.21.03.999.001.000</v>
      </c>
      <c r="B389" s="187"/>
      <c r="C389" s="133" t="str">
        <f>Egresos!B218</f>
        <v>Asignación Art. 1, Ley Nº19.464</v>
      </c>
      <c r="D389" s="134">
        <f>(Egresos!C218)/1000</f>
        <v>73000</v>
      </c>
      <c r="E389" s="134">
        <f>(Egresos!D218)/1000</f>
        <v>111016.327</v>
      </c>
      <c r="F389" s="134">
        <f>(Egresos!E218)/1000</f>
        <v>111016.327</v>
      </c>
      <c r="G389" s="134">
        <f>(Egresos!F218)/1000</f>
        <v>0</v>
      </c>
    </row>
    <row r="390" spans="1:7" x14ac:dyDescent="0.2">
      <c r="A390" s="132" t="str">
        <f>Egresos!A219</f>
        <v>EEE.21.03.999.999.000</v>
      </c>
      <c r="B390" s="187"/>
      <c r="C390" s="133" t="str">
        <f>Egresos!B219</f>
        <v>Otras</v>
      </c>
      <c r="D390" s="134">
        <f>(Egresos!C219)/1000</f>
        <v>0</v>
      </c>
      <c r="E390" s="134">
        <f>(Egresos!D219)/1000</f>
        <v>380306.641</v>
      </c>
      <c r="F390" s="134">
        <f>(Egresos!E219)/1000</f>
        <v>380306.641</v>
      </c>
      <c r="G390" s="134">
        <f>(Egresos!F219)/1000</f>
        <v>0</v>
      </c>
    </row>
    <row r="391" spans="1:7" x14ac:dyDescent="0.2">
      <c r="A391" s="132" t="str">
        <f>Egresos!A220</f>
        <v>EEE.21.04.000.000.000</v>
      </c>
      <c r="B391" s="187"/>
      <c r="C391" s="133" t="str">
        <f>Egresos!B220</f>
        <v>OTROS GASTOS EN PERSONAL</v>
      </c>
      <c r="D391" s="134">
        <f>(Egresos!C220)/1000</f>
        <v>0</v>
      </c>
      <c r="E391" s="134">
        <f>(Egresos!D220)/1000</f>
        <v>0</v>
      </c>
      <c r="F391" s="134">
        <f>(Egresos!E220)/1000</f>
        <v>0</v>
      </c>
      <c r="G391" s="134">
        <f>(Egresos!F220)/1000</f>
        <v>0</v>
      </c>
    </row>
    <row r="392" spans="1:7" x14ac:dyDescent="0.2">
      <c r="A392" s="132" t="str">
        <f>Egresos!A221</f>
        <v>EEE.21.04.001.000.000</v>
      </c>
      <c r="B392" s="187"/>
      <c r="C392" s="133" t="str">
        <f>Egresos!B221</f>
        <v>Asignación de Traslado</v>
      </c>
      <c r="D392" s="134">
        <f>(Egresos!C221)/1000</f>
        <v>0</v>
      </c>
      <c r="E392" s="134">
        <f>(Egresos!D221)/1000</f>
        <v>0</v>
      </c>
      <c r="F392" s="134">
        <f>(Egresos!E221)/1000</f>
        <v>0</v>
      </c>
      <c r="G392" s="134">
        <f>(Egresos!F221)/1000</f>
        <v>0</v>
      </c>
    </row>
    <row r="393" spans="1:7" x14ac:dyDescent="0.2">
      <c r="A393" s="132" t="str">
        <f>Egresos!A222</f>
        <v>EEE.21.04.001.001.000</v>
      </c>
      <c r="B393" s="187"/>
      <c r="C393" s="133" t="str">
        <f>Egresos!B222</f>
        <v>Asignación por Cambio de Residencia Art. 97, letra c), Ley Nº18.883</v>
      </c>
      <c r="D393" s="134">
        <f>(Egresos!C222)/1000</f>
        <v>0</v>
      </c>
      <c r="E393" s="134">
        <f>(Egresos!D222)/1000</f>
        <v>0</v>
      </c>
      <c r="F393" s="134">
        <f>(Egresos!E222)/1000</f>
        <v>0</v>
      </c>
      <c r="G393" s="134">
        <f>(Egresos!F222)/1000</f>
        <v>0</v>
      </c>
    </row>
    <row r="394" spans="1:7" x14ac:dyDescent="0.2">
      <c r="A394" s="132" t="str">
        <f>Egresos!A223</f>
        <v>EEE.21.04.003.000.000</v>
      </c>
      <c r="B394" s="187"/>
      <c r="C394" s="133" t="str">
        <f>Egresos!B223</f>
        <v>Dietas a Juntas, Consejos y Comisiones</v>
      </c>
      <c r="D394" s="134">
        <f>(Egresos!C223)/1000</f>
        <v>0</v>
      </c>
      <c r="E394" s="134">
        <f>(Egresos!D223)/1000</f>
        <v>0</v>
      </c>
      <c r="F394" s="134">
        <f>(Egresos!E223)/1000</f>
        <v>0</v>
      </c>
      <c r="G394" s="134">
        <f>(Egresos!F223)/1000</f>
        <v>0</v>
      </c>
    </row>
    <row r="395" spans="1:7" x14ac:dyDescent="0.2">
      <c r="A395" s="132" t="str">
        <f>Egresos!A224</f>
        <v>EEE.21.04.003.001.000</v>
      </c>
      <c r="B395" s="187"/>
      <c r="C395" s="133" t="str">
        <f>Egresos!B224</f>
        <v>Dietas de Concejales</v>
      </c>
      <c r="D395" s="134">
        <f>(Egresos!C224)/1000</f>
        <v>0</v>
      </c>
      <c r="E395" s="134">
        <f>(Egresos!D224)/1000</f>
        <v>0</v>
      </c>
      <c r="F395" s="134">
        <f>(Egresos!E224)/1000</f>
        <v>0</v>
      </c>
      <c r="G395" s="134">
        <f>(Egresos!F224)/1000</f>
        <v>0</v>
      </c>
    </row>
    <row r="396" spans="1:7" x14ac:dyDescent="0.2">
      <c r="A396" s="132" t="str">
        <f>Egresos!A225</f>
        <v>EEE.21.04.003.002.000</v>
      </c>
      <c r="B396" s="187"/>
      <c r="C396" s="133" t="str">
        <f>Egresos!B225</f>
        <v>Gastos por Comisiones y Representaciones del Municipio</v>
      </c>
      <c r="D396" s="134">
        <f>(Egresos!C225)/1000</f>
        <v>0</v>
      </c>
      <c r="E396" s="134">
        <f>(Egresos!D225)/1000</f>
        <v>0</v>
      </c>
      <c r="F396" s="134">
        <f>(Egresos!E225)/1000</f>
        <v>0</v>
      </c>
      <c r="G396" s="134">
        <f>(Egresos!F225)/1000</f>
        <v>0</v>
      </c>
    </row>
    <row r="397" spans="1:7" x14ac:dyDescent="0.2">
      <c r="A397" s="132" t="str">
        <f>Egresos!A226</f>
        <v>EEE.21.04.003.003.000</v>
      </c>
      <c r="B397" s="187"/>
      <c r="C397" s="133" t="str">
        <f>Egresos!B226</f>
        <v>Otros Gastos</v>
      </c>
      <c r="D397" s="134">
        <f>(Egresos!C226)/1000</f>
        <v>0</v>
      </c>
      <c r="E397" s="134">
        <f>(Egresos!D226)/1000</f>
        <v>0</v>
      </c>
      <c r="F397" s="134">
        <f>(Egresos!E226)/1000</f>
        <v>0</v>
      </c>
      <c r="G397" s="134">
        <f>(Egresos!F226)/1000</f>
        <v>0</v>
      </c>
    </row>
    <row r="398" spans="1:7" x14ac:dyDescent="0.2">
      <c r="A398" s="132" t="str">
        <f>Egresos!A227</f>
        <v>EEE.21.04.004.000.000</v>
      </c>
      <c r="B398" s="187"/>
      <c r="C398" s="133" t="str">
        <f>Egresos!B227</f>
        <v>Prestaciones de Servicios en Programas Comunitarios</v>
      </c>
      <c r="D398" s="134">
        <f>(Egresos!C227)/1000</f>
        <v>0</v>
      </c>
      <c r="E398" s="134">
        <f>(Egresos!D227)/1000</f>
        <v>0</v>
      </c>
      <c r="F398" s="134">
        <f>(Egresos!E227)/1000</f>
        <v>0</v>
      </c>
      <c r="G398" s="134">
        <f>(Egresos!F227)/1000</f>
        <v>0</v>
      </c>
    </row>
    <row r="399" spans="1:7" x14ac:dyDescent="0.2">
      <c r="A399" s="132" t="str">
        <f>Egresos!A228</f>
        <v>EEE.22.00.000.000.000</v>
      </c>
      <c r="B399" s="187"/>
      <c r="C399" s="133" t="str">
        <f>Egresos!B228</f>
        <v>CxP BIENES Y SERVICIOS DE CONSUMO</v>
      </c>
      <c r="D399" s="134">
        <f>(Egresos!C228)/1000</f>
        <v>3859331</v>
      </c>
      <c r="E399" s="134">
        <f>(Egresos!D228)/1000</f>
        <v>2507351.5860000001</v>
      </c>
      <c r="F399" s="134">
        <f>(Egresos!E228)/1000</f>
        <v>2579484.2310000001</v>
      </c>
      <c r="G399" s="134">
        <f>(Egresos!F228)/1000</f>
        <v>-72132.645000000004</v>
      </c>
    </row>
    <row r="400" spans="1:7" x14ac:dyDescent="0.2">
      <c r="A400" s="132" t="str">
        <f>Egresos!A229</f>
        <v>EEE.22.01.000.000.000</v>
      </c>
      <c r="B400" s="187"/>
      <c r="C400" s="133" t="str">
        <f>Egresos!B229</f>
        <v>ALIMENTOS Y BEBIDAS</v>
      </c>
      <c r="D400" s="134">
        <f>(Egresos!C229)/1000</f>
        <v>25000</v>
      </c>
      <c r="E400" s="134">
        <f>(Egresos!D229)/1000</f>
        <v>3946.4789999999998</v>
      </c>
      <c r="F400" s="134">
        <f>(Egresos!E229)/1000</f>
        <v>3946.4789999999998</v>
      </c>
      <c r="G400" s="134">
        <f>(Egresos!F229)/1000</f>
        <v>0</v>
      </c>
    </row>
    <row r="401" spans="1:7" x14ac:dyDescent="0.2">
      <c r="A401" s="132" t="str">
        <f>Egresos!A230</f>
        <v>EEE.22.01.001.000.000</v>
      </c>
      <c r="B401" s="187"/>
      <c r="C401" s="133" t="str">
        <f>Egresos!B230</f>
        <v xml:space="preserve">Para Personas </v>
      </c>
      <c r="D401" s="134">
        <f>(Egresos!C230)/1000</f>
        <v>25000</v>
      </c>
      <c r="E401" s="134">
        <f>(Egresos!D230)/1000</f>
        <v>3946.4789999999998</v>
      </c>
      <c r="F401" s="134">
        <f>(Egresos!E230)/1000</f>
        <v>3946.4789999999998</v>
      </c>
      <c r="G401" s="134">
        <f>(Egresos!F230)/1000</f>
        <v>0</v>
      </c>
    </row>
    <row r="402" spans="1:7" x14ac:dyDescent="0.2">
      <c r="A402" s="132" t="str">
        <f>Egresos!A231</f>
        <v>EEE.22.01.002.000.000</v>
      </c>
      <c r="B402" s="187"/>
      <c r="C402" s="133" t="str">
        <f>Egresos!B231</f>
        <v>Para Animales</v>
      </c>
      <c r="D402" s="134">
        <f>(Egresos!C231)/1000</f>
        <v>0</v>
      </c>
      <c r="E402" s="134">
        <f>(Egresos!D231)/1000</f>
        <v>0</v>
      </c>
      <c r="F402" s="134">
        <f>(Egresos!E231)/1000</f>
        <v>0</v>
      </c>
      <c r="G402" s="134">
        <f>(Egresos!F231)/1000</f>
        <v>0</v>
      </c>
    </row>
    <row r="403" spans="1:7" x14ac:dyDescent="0.2">
      <c r="A403" s="132" t="str">
        <f>Egresos!A232</f>
        <v>EEE.22.02.000.000.000</v>
      </c>
      <c r="B403" s="187"/>
      <c r="C403" s="133" t="str">
        <f>Egresos!B232</f>
        <v>TEXTILES, VESTUARIO Y CALZADO</v>
      </c>
      <c r="D403" s="134">
        <f>(Egresos!C232)/1000</f>
        <v>25000</v>
      </c>
      <c r="E403" s="134">
        <f>(Egresos!D232)/1000</f>
        <v>11132.867</v>
      </c>
      <c r="F403" s="134">
        <f>(Egresos!E232)/1000</f>
        <v>11132.867</v>
      </c>
      <c r="G403" s="134">
        <f>(Egresos!F232)/1000</f>
        <v>0</v>
      </c>
    </row>
    <row r="404" spans="1:7" x14ac:dyDescent="0.2">
      <c r="A404" s="132" t="str">
        <f>Egresos!A233</f>
        <v>EEE.22.02.001.000.000</v>
      </c>
      <c r="B404" s="187"/>
      <c r="C404" s="133" t="str">
        <f>Egresos!B233</f>
        <v>Textiles y Acabados Textiles</v>
      </c>
      <c r="D404" s="134">
        <f>(Egresos!C233)/1000</f>
        <v>0</v>
      </c>
      <c r="E404" s="134">
        <f>(Egresos!D233)/1000</f>
        <v>282.89</v>
      </c>
      <c r="F404" s="134">
        <f>(Egresos!E233)/1000</f>
        <v>282.89</v>
      </c>
      <c r="G404" s="134">
        <f>(Egresos!F233)/1000</f>
        <v>0</v>
      </c>
    </row>
    <row r="405" spans="1:7" x14ac:dyDescent="0.2">
      <c r="A405" s="132" t="str">
        <f>Egresos!A234</f>
        <v>EEE.22.02.002.000.000</v>
      </c>
      <c r="B405" s="187"/>
      <c r="C405" s="133" t="str">
        <f>Egresos!B234</f>
        <v>Vestuario, Accesorios y Prendas Diversas</v>
      </c>
      <c r="D405" s="134">
        <f>(Egresos!C234)/1000</f>
        <v>25000</v>
      </c>
      <c r="E405" s="134">
        <f>(Egresos!D234)/1000</f>
        <v>10849.977000000001</v>
      </c>
      <c r="F405" s="134">
        <f>(Egresos!E234)/1000</f>
        <v>10849.977000000001</v>
      </c>
      <c r="G405" s="134">
        <f>(Egresos!F234)/1000</f>
        <v>0</v>
      </c>
    </row>
    <row r="406" spans="1:7" x14ac:dyDescent="0.2">
      <c r="A406" s="132" t="str">
        <f>Egresos!A235</f>
        <v>EEE.22.02.003.000.000</v>
      </c>
      <c r="B406" s="187"/>
      <c r="C406" s="133" t="str">
        <f>Egresos!B235</f>
        <v>Calzado</v>
      </c>
      <c r="D406" s="134">
        <f>(Egresos!C235)/1000</f>
        <v>0</v>
      </c>
      <c r="E406" s="134">
        <f>(Egresos!D235)/1000</f>
        <v>0</v>
      </c>
      <c r="F406" s="134">
        <f>(Egresos!E235)/1000</f>
        <v>0</v>
      </c>
      <c r="G406" s="134">
        <f>(Egresos!F235)/1000</f>
        <v>0</v>
      </c>
    </row>
    <row r="407" spans="1:7" x14ac:dyDescent="0.2">
      <c r="A407" s="132" t="str">
        <f>Egresos!A236</f>
        <v>EEE.22.03.000.000.000</v>
      </c>
      <c r="B407" s="187"/>
      <c r="C407" s="133" t="str">
        <f>Egresos!B236</f>
        <v>COMBUSTIBLES Y LUBRICANTES</v>
      </c>
      <c r="D407" s="134">
        <f>(Egresos!C236)/1000</f>
        <v>18000</v>
      </c>
      <c r="E407" s="134">
        <f>(Egresos!D236)/1000</f>
        <v>3320.1909999999998</v>
      </c>
      <c r="F407" s="134">
        <f>(Egresos!E236)/1000</f>
        <v>3320.1909999999998</v>
      </c>
      <c r="G407" s="134">
        <f>(Egresos!F236)/1000</f>
        <v>0</v>
      </c>
    </row>
    <row r="408" spans="1:7" x14ac:dyDescent="0.2">
      <c r="A408" s="132" t="str">
        <f>Egresos!A237</f>
        <v>EEE.22.03.001.000.000</v>
      </c>
      <c r="B408" s="187"/>
      <c r="C408" s="133" t="str">
        <f>Egresos!B237</f>
        <v>Para Vehículos</v>
      </c>
      <c r="D408" s="134">
        <f>(Egresos!C237)/1000</f>
        <v>18000</v>
      </c>
      <c r="E408" s="134">
        <f>(Egresos!D237)/1000</f>
        <v>3320.1909999999998</v>
      </c>
      <c r="F408" s="134">
        <f>(Egresos!E237)/1000</f>
        <v>3320.1909999999998</v>
      </c>
      <c r="G408" s="134">
        <f>(Egresos!F237)/1000</f>
        <v>0</v>
      </c>
    </row>
    <row r="409" spans="1:7" x14ac:dyDescent="0.2">
      <c r="A409" s="132" t="str">
        <f>Egresos!A238</f>
        <v>EEE.22.03.002.000.000</v>
      </c>
      <c r="B409" s="187"/>
      <c r="C409" s="133" t="str">
        <f>Egresos!B238</f>
        <v>Para Maquinar., Equipos de Prod., Tracción y Elevación</v>
      </c>
      <c r="D409" s="134">
        <f>(Egresos!C238)/1000</f>
        <v>0</v>
      </c>
      <c r="E409" s="134">
        <f>(Egresos!D238)/1000</f>
        <v>0</v>
      </c>
      <c r="F409" s="134">
        <f>(Egresos!E238)/1000</f>
        <v>0</v>
      </c>
      <c r="G409" s="134">
        <f>(Egresos!F238)/1000</f>
        <v>0</v>
      </c>
    </row>
    <row r="410" spans="1:7" x14ac:dyDescent="0.2">
      <c r="A410" s="132" t="str">
        <f>Egresos!A239</f>
        <v>EEE.22.03.003.000.000</v>
      </c>
      <c r="B410" s="187"/>
      <c r="C410" s="133" t="str">
        <f>Egresos!B239</f>
        <v>Para Calefacción</v>
      </c>
      <c r="D410" s="134">
        <f>(Egresos!C239)/1000</f>
        <v>0</v>
      </c>
      <c r="E410" s="134">
        <f>(Egresos!D239)/1000</f>
        <v>0</v>
      </c>
      <c r="F410" s="134">
        <f>(Egresos!E239)/1000</f>
        <v>0</v>
      </c>
      <c r="G410" s="134">
        <f>(Egresos!F239)/1000</f>
        <v>0</v>
      </c>
    </row>
    <row r="411" spans="1:7" x14ac:dyDescent="0.2">
      <c r="A411" s="132" t="str">
        <f>Egresos!A240</f>
        <v>EEE.22.03.999.000.000</v>
      </c>
      <c r="B411" s="187"/>
      <c r="C411" s="133" t="str">
        <f>Egresos!B240</f>
        <v>Para Otros</v>
      </c>
      <c r="D411" s="134">
        <f>(Egresos!C240)/1000</f>
        <v>0</v>
      </c>
      <c r="E411" s="134">
        <f>(Egresos!D240)/1000</f>
        <v>0</v>
      </c>
      <c r="F411" s="134">
        <f>(Egresos!E240)/1000</f>
        <v>0</v>
      </c>
      <c r="G411" s="134">
        <f>(Egresos!F240)/1000</f>
        <v>0</v>
      </c>
    </row>
    <row r="412" spans="1:7" x14ac:dyDescent="0.2">
      <c r="A412" s="132" t="str">
        <f>Egresos!A241</f>
        <v>EEE.22.04.000.000.000</v>
      </c>
      <c r="B412" s="187"/>
      <c r="C412" s="133" t="str">
        <f>Egresos!B241</f>
        <v>MATERIALES DE USO O CONSUMO</v>
      </c>
      <c r="D412" s="134">
        <f>(Egresos!C241)/1000</f>
        <v>480100</v>
      </c>
      <c r="E412" s="134">
        <f>(Egresos!D241)/1000</f>
        <v>437350.38699999999</v>
      </c>
      <c r="F412" s="134">
        <f>(Egresos!E241)/1000</f>
        <v>438223.82199999999</v>
      </c>
      <c r="G412" s="134">
        <f>(Egresos!F241)/1000</f>
        <v>-873.43499999999995</v>
      </c>
    </row>
    <row r="413" spans="1:7" x14ac:dyDescent="0.2">
      <c r="A413" s="132" t="str">
        <f>Egresos!A242</f>
        <v>EEE.22.04.001.000.000</v>
      </c>
      <c r="B413" s="187"/>
      <c r="C413" s="133" t="str">
        <f>Egresos!B242</f>
        <v>Materiales de Oficina</v>
      </c>
      <c r="D413" s="134">
        <f>(Egresos!C242)/1000</f>
        <v>165000</v>
      </c>
      <c r="E413" s="134">
        <f>(Egresos!D242)/1000</f>
        <v>127782.796</v>
      </c>
      <c r="F413" s="134">
        <f>(Egresos!E242)/1000</f>
        <v>128389.22500000001</v>
      </c>
      <c r="G413" s="134">
        <f>(Egresos!F242)/1000</f>
        <v>-606.42899999999997</v>
      </c>
    </row>
    <row r="414" spans="1:7" x14ac:dyDescent="0.2">
      <c r="A414" s="132" t="str">
        <f>Egresos!A243</f>
        <v>EEE.22.04.002.000.000</v>
      </c>
      <c r="B414" s="187"/>
      <c r="C414" s="133" t="str">
        <f>Egresos!B243</f>
        <v>Textos y Otros Materiales de Enseñanza</v>
      </c>
      <c r="D414" s="134">
        <f>(Egresos!C243)/1000</f>
        <v>125000</v>
      </c>
      <c r="E414" s="134">
        <f>(Egresos!D243)/1000</f>
        <v>67239.316999999995</v>
      </c>
      <c r="F414" s="134">
        <f>(Egresos!E243)/1000</f>
        <v>67239.316999999995</v>
      </c>
      <c r="G414" s="134">
        <f>(Egresos!F243)/1000</f>
        <v>0</v>
      </c>
    </row>
    <row r="415" spans="1:7" x14ac:dyDescent="0.2">
      <c r="A415" s="132" t="str">
        <f>Egresos!A244</f>
        <v>EEE.22.04.003.000.000</v>
      </c>
      <c r="B415" s="187"/>
      <c r="C415" s="133" t="str">
        <f>Egresos!B244</f>
        <v>Productos Químicos</v>
      </c>
      <c r="D415" s="134">
        <f>(Egresos!C244)/1000</f>
        <v>0</v>
      </c>
      <c r="E415" s="134">
        <f>(Egresos!D244)/1000</f>
        <v>19.959</v>
      </c>
      <c r="F415" s="134">
        <f>(Egresos!E244)/1000</f>
        <v>19.959</v>
      </c>
      <c r="G415" s="134">
        <f>(Egresos!F244)/1000</f>
        <v>0</v>
      </c>
    </row>
    <row r="416" spans="1:7" x14ac:dyDescent="0.2">
      <c r="A416" s="132" t="str">
        <f>Egresos!A245</f>
        <v>EEE.22.04.004.000.000</v>
      </c>
      <c r="B416" s="187"/>
      <c r="C416" s="133" t="str">
        <f>Egresos!B245</f>
        <v>Productos Farmacéuticos</v>
      </c>
      <c r="D416" s="134">
        <f>(Egresos!C245)/1000</f>
        <v>0</v>
      </c>
      <c r="E416" s="134">
        <f>(Egresos!D245)/1000</f>
        <v>32.191000000000003</v>
      </c>
      <c r="F416" s="134">
        <f>(Egresos!E245)/1000</f>
        <v>32.191000000000003</v>
      </c>
      <c r="G416" s="134">
        <f>(Egresos!F245)/1000</f>
        <v>0</v>
      </c>
    </row>
    <row r="417" spans="1:7" x14ac:dyDescent="0.2">
      <c r="A417" s="132" t="str">
        <f>Egresos!A246</f>
        <v>EEE.22.04.005.000.000</v>
      </c>
      <c r="B417" s="187"/>
      <c r="C417" s="133" t="str">
        <f>Egresos!B246</f>
        <v>Materiales y Utiles Quirúrgicos</v>
      </c>
      <c r="D417" s="134">
        <f>(Egresos!C246)/1000</f>
        <v>32000</v>
      </c>
      <c r="E417" s="134">
        <f>(Egresos!D246)/1000</f>
        <v>3836.6689999999999</v>
      </c>
      <c r="F417" s="134">
        <f>(Egresos!E246)/1000</f>
        <v>3836.6689999999999</v>
      </c>
      <c r="G417" s="134">
        <f>(Egresos!F246)/1000</f>
        <v>0</v>
      </c>
    </row>
    <row r="418" spans="1:7" x14ac:dyDescent="0.2">
      <c r="A418" s="132" t="str">
        <f>Egresos!A247</f>
        <v>EEE.22.04.006.000.000</v>
      </c>
      <c r="B418" s="187"/>
      <c r="C418" s="133" t="str">
        <f>Egresos!B247</f>
        <v>Fertilizantes, Insecticidas, Fungicidas y Otros</v>
      </c>
      <c r="D418" s="134">
        <f>(Egresos!C247)/1000</f>
        <v>0</v>
      </c>
      <c r="E418" s="134">
        <f>(Egresos!D247)/1000</f>
        <v>0</v>
      </c>
      <c r="F418" s="134">
        <f>(Egresos!E247)/1000</f>
        <v>0</v>
      </c>
      <c r="G418" s="134">
        <f>(Egresos!F247)/1000</f>
        <v>0</v>
      </c>
    </row>
    <row r="419" spans="1:7" x14ac:dyDescent="0.2">
      <c r="A419" s="132" t="str">
        <f>Egresos!A248</f>
        <v>EEE.22.04.007.000.000</v>
      </c>
      <c r="B419" s="187"/>
      <c r="C419" s="133" t="str">
        <f>Egresos!B248</f>
        <v>Materiales y Utiles de Aseo</v>
      </c>
      <c r="D419" s="134">
        <f>(Egresos!C248)/1000</f>
        <v>65000</v>
      </c>
      <c r="E419" s="134">
        <f>(Egresos!D248)/1000</f>
        <v>129536.731</v>
      </c>
      <c r="F419" s="134">
        <f>(Egresos!E248)/1000</f>
        <v>129803.73699999999</v>
      </c>
      <c r="G419" s="134">
        <f>(Egresos!F248)/1000</f>
        <v>-267.00599999999997</v>
      </c>
    </row>
    <row r="420" spans="1:7" x14ac:dyDescent="0.2">
      <c r="A420" s="132" t="str">
        <f>Egresos!A249</f>
        <v>EEE.22.04.008.000.000</v>
      </c>
      <c r="B420" s="187"/>
      <c r="C420" s="133" t="str">
        <f>Egresos!B249</f>
        <v>Menaje para Oficina, Casino y Otros</v>
      </c>
      <c r="D420" s="134">
        <f>(Egresos!C249)/1000</f>
        <v>100</v>
      </c>
      <c r="E420" s="134">
        <f>(Egresos!D249)/1000</f>
        <v>56.28</v>
      </c>
      <c r="F420" s="134">
        <f>(Egresos!E249)/1000</f>
        <v>56.28</v>
      </c>
      <c r="G420" s="134">
        <f>(Egresos!F249)/1000</f>
        <v>0</v>
      </c>
    </row>
    <row r="421" spans="1:7" x14ac:dyDescent="0.2">
      <c r="A421" s="132" t="str">
        <f>Egresos!A250</f>
        <v>EEE.22.04.009.000.000</v>
      </c>
      <c r="B421" s="187"/>
      <c r="C421" s="133" t="str">
        <f>Egresos!B250</f>
        <v>Insumos, Repuestos y Accesorios Computacionales</v>
      </c>
      <c r="D421" s="134">
        <f>(Egresos!C250)/1000</f>
        <v>23000</v>
      </c>
      <c r="E421" s="134">
        <f>(Egresos!D250)/1000</f>
        <v>4324.0649999999996</v>
      </c>
      <c r="F421" s="134">
        <f>(Egresos!E250)/1000</f>
        <v>4324.0649999999996</v>
      </c>
      <c r="G421" s="134">
        <f>(Egresos!F250)/1000</f>
        <v>0</v>
      </c>
    </row>
    <row r="422" spans="1:7" x14ac:dyDescent="0.2">
      <c r="A422" s="132" t="str">
        <f>Egresos!A251</f>
        <v>EEE.22.04.010.000.000</v>
      </c>
      <c r="B422" s="187"/>
      <c r="C422" s="133" t="str">
        <f>Egresos!B251</f>
        <v xml:space="preserve">Materiales para Mantenim. y Reparaciones de Inmuebles </v>
      </c>
      <c r="D422" s="134">
        <f>(Egresos!C251)/1000</f>
        <v>70000</v>
      </c>
      <c r="E422" s="134">
        <f>(Egresos!D251)/1000</f>
        <v>4687.6490000000003</v>
      </c>
      <c r="F422" s="134">
        <f>(Egresos!E251)/1000</f>
        <v>4687.6490000000003</v>
      </c>
      <c r="G422" s="134">
        <f>(Egresos!F251)/1000</f>
        <v>0</v>
      </c>
    </row>
    <row r="423" spans="1:7" x14ac:dyDescent="0.2">
      <c r="A423" s="132" t="str">
        <f>Egresos!A252</f>
        <v>EEE.22.04.011.000.000</v>
      </c>
      <c r="B423" s="187"/>
      <c r="C423" s="133" t="str">
        <f>Egresos!B252</f>
        <v>Repuestos y  Acces. para Manten. y Repar. de Vehículos</v>
      </c>
      <c r="D423" s="134">
        <f>(Egresos!C252)/1000</f>
        <v>0</v>
      </c>
      <c r="E423" s="134">
        <f>(Egresos!D252)/1000</f>
        <v>0</v>
      </c>
      <c r="F423" s="134">
        <f>(Egresos!E252)/1000</f>
        <v>0</v>
      </c>
      <c r="G423" s="134">
        <f>(Egresos!F252)/1000</f>
        <v>0</v>
      </c>
    </row>
    <row r="424" spans="1:7" x14ac:dyDescent="0.2">
      <c r="A424" s="132" t="str">
        <f>Egresos!A253</f>
        <v>EEE.22.04.012.000.000</v>
      </c>
      <c r="B424" s="187"/>
      <c r="C424" s="133" t="str">
        <f>Egresos!B253</f>
        <v>Otros Materiales, Repuestos y Utiles Diversos</v>
      </c>
      <c r="D424" s="134">
        <f>(Egresos!C253)/1000</f>
        <v>0</v>
      </c>
      <c r="E424" s="134">
        <f>(Egresos!D253)/1000</f>
        <v>9840.4359999999997</v>
      </c>
      <c r="F424" s="134">
        <f>(Egresos!E253)/1000</f>
        <v>9840.4359999999997</v>
      </c>
      <c r="G424" s="134">
        <f>(Egresos!F253)/1000</f>
        <v>0</v>
      </c>
    </row>
    <row r="425" spans="1:7" x14ac:dyDescent="0.2">
      <c r="A425" s="132" t="str">
        <f>Egresos!A254</f>
        <v>EEE.22.04.013.000.000</v>
      </c>
      <c r="B425" s="187"/>
      <c r="C425" s="133" t="str">
        <f>Egresos!B254</f>
        <v>Equipos Menores</v>
      </c>
      <c r="D425" s="134">
        <f>(Egresos!C254)/1000</f>
        <v>0</v>
      </c>
      <c r="E425" s="134">
        <f>(Egresos!D254)/1000</f>
        <v>5522.8940000000002</v>
      </c>
      <c r="F425" s="134">
        <f>(Egresos!E254)/1000</f>
        <v>5522.8940000000002</v>
      </c>
      <c r="G425" s="134">
        <f>(Egresos!F254)/1000</f>
        <v>0</v>
      </c>
    </row>
    <row r="426" spans="1:7" x14ac:dyDescent="0.2">
      <c r="A426" s="132" t="str">
        <f>Egresos!A255</f>
        <v>EEE.22.04.014.000.000</v>
      </c>
      <c r="B426" s="187"/>
      <c r="C426" s="133" t="str">
        <f>Egresos!B255</f>
        <v>Productos Elaborados de Cuero, Caucho y Plásticos</v>
      </c>
      <c r="D426" s="134">
        <f>(Egresos!C255)/1000</f>
        <v>0</v>
      </c>
      <c r="E426" s="134">
        <f>(Egresos!D255)/1000</f>
        <v>0</v>
      </c>
      <c r="F426" s="134">
        <f>(Egresos!E255)/1000</f>
        <v>0</v>
      </c>
      <c r="G426" s="134">
        <f>(Egresos!F255)/1000</f>
        <v>0</v>
      </c>
    </row>
    <row r="427" spans="1:7" x14ac:dyDescent="0.2">
      <c r="A427" s="132" t="str">
        <f>Egresos!A256</f>
        <v>EEE.22.04.015.000.000</v>
      </c>
      <c r="B427" s="187"/>
      <c r="C427" s="133" t="str">
        <f>Egresos!B256</f>
        <v>Productos Agropecuarios y Forestales</v>
      </c>
      <c r="D427" s="134">
        <f>(Egresos!C256)/1000</f>
        <v>0</v>
      </c>
      <c r="E427" s="134">
        <f>(Egresos!D256)/1000</f>
        <v>0</v>
      </c>
      <c r="F427" s="134">
        <f>(Egresos!E256)/1000</f>
        <v>0</v>
      </c>
      <c r="G427" s="134">
        <f>(Egresos!F256)/1000</f>
        <v>0</v>
      </c>
    </row>
    <row r="428" spans="1:7" x14ac:dyDescent="0.2">
      <c r="A428" s="132" t="str">
        <f>Egresos!A257</f>
        <v>EEE.22.04.016.000.000</v>
      </c>
      <c r="B428" s="187"/>
      <c r="C428" s="133" t="str">
        <f>Egresos!B257</f>
        <v>Materias Primas y Semielaboradas</v>
      </c>
      <c r="D428" s="134">
        <f>(Egresos!C257)/1000</f>
        <v>0</v>
      </c>
      <c r="E428" s="134">
        <f>(Egresos!D257)/1000</f>
        <v>0</v>
      </c>
      <c r="F428" s="134">
        <f>(Egresos!E257)/1000</f>
        <v>0</v>
      </c>
      <c r="G428" s="134">
        <f>(Egresos!F257)/1000</f>
        <v>0</v>
      </c>
    </row>
    <row r="429" spans="1:7" x14ac:dyDescent="0.2">
      <c r="A429" s="132" t="str">
        <f>Egresos!A258</f>
        <v>EEE.22.04.999.000.000</v>
      </c>
      <c r="B429" s="187"/>
      <c r="C429" s="133" t="str">
        <f>Egresos!B258</f>
        <v>Otros</v>
      </c>
      <c r="D429" s="134">
        <f>(Egresos!C258)/1000</f>
        <v>0</v>
      </c>
      <c r="E429" s="134">
        <f>(Egresos!D258)/1000</f>
        <v>84471.4</v>
      </c>
      <c r="F429" s="134">
        <f>(Egresos!E258)/1000</f>
        <v>84471.4</v>
      </c>
      <c r="G429" s="134">
        <f>(Egresos!F258)/1000</f>
        <v>0</v>
      </c>
    </row>
    <row r="430" spans="1:7" x14ac:dyDescent="0.2">
      <c r="A430" s="132" t="str">
        <f>Egresos!A259</f>
        <v>EEE.22.05.000.000.000</v>
      </c>
      <c r="B430" s="187"/>
      <c r="C430" s="133" t="str">
        <f>Egresos!B259</f>
        <v>SERVICIOS BASICOS</v>
      </c>
      <c r="D430" s="134">
        <f>(Egresos!C259)/1000</f>
        <v>338250</v>
      </c>
      <c r="E430" s="134">
        <f>(Egresos!D259)/1000</f>
        <v>586883.45700000005</v>
      </c>
      <c r="F430" s="134">
        <f>(Egresos!E259)/1000</f>
        <v>653874.03300000005</v>
      </c>
      <c r="G430" s="134">
        <f>(Egresos!F259)/1000</f>
        <v>-66990.576000000001</v>
      </c>
    </row>
    <row r="431" spans="1:7" x14ac:dyDescent="0.2">
      <c r="A431" s="132" t="str">
        <f>Egresos!A260</f>
        <v>EEE.22.05.001.000.000</v>
      </c>
      <c r="B431" s="187"/>
      <c r="C431" s="133" t="str">
        <f>Egresos!B260</f>
        <v>Electricidad</v>
      </c>
      <c r="D431" s="134">
        <f>(Egresos!C260)/1000</f>
        <v>110000</v>
      </c>
      <c r="E431" s="134">
        <f>(Egresos!D260)/1000</f>
        <v>212113.23800000001</v>
      </c>
      <c r="F431" s="134">
        <f>(Egresos!E260)/1000</f>
        <v>212113.23800000001</v>
      </c>
      <c r="G431" s="134">
        <f>(Egresos!F260)/1000</f>
        <v>0</v>
      </c>
    </row>
    <row r="432" spans="1:7" x14ac:dyDescent="0.2">
      <c r="A432" s="132" t="str">
        <f>Egresos!A261</f>
        <v>EEE.22.05.002.000.000</v>
      </c>
      <c r="B432" s="187"/>
      <c r="C432" s="133" t="str">
        <f>Egresos!B261</f>
        <v>Agua</v>
      </c>
      <c r="D432" s="134">
        <f>(Egresos!C261)/1000</f>
        <v>75000</v>
      </c>
      <c r="E432" s="134">
        <f>(Egresos!D261)/1000</f>
        <v>166274.15100000001</v>
      </c>
      <c r="F432" s="134">
        <f>(Egresos!E261)/1000</f>
        <v>166274.15100000001</v>
      </c>
      <c r="G432" s="134">
        <f>(Egresos!F261)/1000</f>
        <v>0</v>
      </c>
    </row>
    <row r="433" spans="1:7" x14ac:dyDescent="0.2">
      <c r="A433" s="132" t="str">
        <f>Egresos!A262</f>
        <v>EEE.22.05.003.000.000</v>
      </c>
      <c r="B433" s="187"/>
      <c r="C433" s="133" t="str">
        <f>Egresos!B262</f>
        <v>Gas</v>
      </c>
      <c r="D433" s="134">
        <f>(Egresos!C262)/1000</f>
        <v>7000</v>
      </c>
      <c r="E433" s="134">
        <f>(Egresos!D262)/1000</f>
        <v>888.50900000000001</v>
      </c>
      <c r="F433" s="134">
        <f>(Egresos!E262)/1000</f>
        <v>888.50900000000001</v>
      </c>
      <c r="G433" s="134">
        <f>(Egresos!F262)/1000</f>
        <v>0</v>
      </c>
    </row>
    <row r="434" spans="1:7" x14ac:dyDescent="0.2">
      <c r="A434" s="132" t="str">
        <f>Egresos!A263</f>
        <v>EEE.22.05.004.000.000</v>
      </c>
      <c r="B434" s="187"/>
      <c r="C434" s="133" t="str">
        <f>Egresos!B263</f>
        <v>Correo</v>
      </c>
      <c r="D434" s="134">
        <f>(Egresos!C263)/1000</f>
        <v>250</v>
      </c>
      <c r="E434" s="134">
        <f>(Egresos!D263)/1000</f>
        <v>0</v>
      </c>
      <c r="F434" s="134">
        <f>(Egresos!E263)/1000</f>
        <v>0</v>
      </c>
      <c r="G434" s="134">
        <f>(Egresos!F263)/1000</f>
        <v>0</v>
      </c>
    </row>
    <row r="435" spans="1:7" x14ac:dyDescent="0.2">
      <c r="A435" s="132" t="str">
        <f>Egresos!A264</f>
        <v>EEE.22.05.005.000.000</v>
      </c>
      <c r="B435" s="187"/>
      <c r="C435" s="133" t="str">
        <f>Egresos!B264</f>
        <v>Telefonía Fija</v>
      </c>
      <c r="D435" s="134">
        <f>(Egresos!C264)/1000</f>
        <v>43000</v>
      </c>
      <c r="E435" s="134">
        <f>(Egresos!D264)/1000</f>
        <v>80704.179999999993</v>
      </c>
      <c r="F435" s="134">
        <f>(Egresos!E264)/1000</f>
        <v>80704.179999999993</v>
      </c>
      <c r="G435" s="134">
        <f>(Egresos!F264)/1000</f>
        <v>0</v>
      </c>
    </row>
    <row r="436" spans="1:7" x14ac:dyDescent="0.2">
      <c r="A436" s="132" t="str">
        <f>Egresos!A265</f>
        <v>EEE.22.05.006.000.000</v>
      </c>
      <c r="B436" s="187"/>
      <c r="C436" s="133" t="str">
        <f>Egresos!B265</f>
        <v>Telefonía Celular</v>
      </c>
      <c r="D436" s="134">
        <f>(Egresos!C265)/1000</f>
        <v>23000</v>
      </c>
      <c r="E436" s="134">
        <f>(Egresos!D265)/1000</f>
        <v>18636.338</v>
      </c>
      <c r="F436" s="134">
        <f>(Egresos!E265)/1000</f>
        <v>18636.338</v>
      </c>
      <c r="G436" s="134">
        <f>(Egresos!F265)/1000</f>
        <v>0</v>
      </c>
    </row>
    <row r="437" spans="1:7" x14ac:dyDescent="0.2">
      <c r="A437" s="132" t="str">
        <f>Egresos!A266</f>
        <v>EEE.22.05.007.000.000</v>
      </c>
      <c r="B437" s="187"/>
      <c r="C437" s="133" t="str">
        <f>Egresos!B266</f>
        <v>Acceso a Internet</v>
      </c>
      <c r="D437" s="134">
        <f>(Egresos!C266)/1000</f>
        <v>80000</v>
      </c>
      <c r="E437" s="134">
        <f>(Egresos!D266)/1000</f>
        <v>108267.041</v>
      </c>
      <c r="F437" s="134">
        <f>(Egresos!E266)/1000</f>
        <v>175257.617</v>
      </c>
      <c r="G437" s="134">
        <f>(Egresos!F266)/1000</f>
        <v>-66990.576000000001</v>
      </c>
    </row>
    <row r="438" spans="1:7" x14ac:dyDescent="0.2">
      <c r="A438" s="132" t="str">
        <f>Egresos!A267</f>
        <v>EEE.22.05.008.000.000</v>
      </c>
      <c r="B438" s="187"/>
      <c r="C438" s="133" t="str">
        <f>Egresos!B267</f>
        <v>Enlaces de Telecomunicaciones</v>
      </c>
      <c r="D438" s="134">
        <f>(Egresos!C267)/1000</f>
        <v>0</v>
      </c>
      <c r="E438" s="134">
        <f>(Egresos!D267)/1000</f>
        <v>0</v>
      </c>
      <c r="F438" s="134">
        <f>(Egresos!E267)/1000</f>
        <v>0</v>
      </c>
      <c r="G438" s="134">
        <f>(Egresos!F267)/1000</f>
        <v>0</v>
      </c>
    </row>
    <row r="439" spans="1:7" x14ac:dyDescent="0.2">
      <c r="A439" s="132" t="str">
        <f>Egresos!A268</f>
        <v>EEE.22.05.999.000.000</v>
      </c>
      <c r="B439" s="187"/>
      <c r="C439" s="133" t="str">
        <f>Egresos!B268</f>
        <v>Otros</v>
      </c>
      <c r="D439" s="134">
        <f>(Egresos!C268)/1000</f>
        <v>0</v>
      </c>
      <c r="E439" s="134">
        <f>(Egresos!D268)/1000</f>
        <v>0</v>
      </c>
      <c r="F439" s="134">
        <f>(Egresos!E268)/1000</f>
        <v>0</v>
      </c>
      <c r="G439" s="134">
        <f>(Egresos!F268)/1000</f>
        <v>0</v>
      </c>
    </row>
    <row r="440" spans="1:7" x14ac:dyDescent="0.2">
      <c r="A440" s="132" t="str">
        <f>Egresos!A269</f>
        <v>EEE.22.06.000.000.000</v>
      </c>
      <c r="B440" s="187"/>
      <c r="C440" s="133" t="str">
        <f>Egresos!B269</f>
        <v>MANTENIMIENTO Y REPARACIONES</v>
      </c>
      <c r="D440" s="134">
        <f>(Egresos!C269)/1000</f>
        <v>128200</v>
      </c>
      <c r="E440" s="134">
        <f>(Egresos!D269)/1000</f>
        <v>878604.80900000001</v>
      </c>
      <c r="F440" s="134">
        <f>(Egresos!E269)/1000</f>
        <v>878604.80900000001</v>
      </c>
      <c r="G440" s="134">
        <f>(Egresos!F269)/1000</f>
        <v>0</v>
      </c>
    </row>
    <row r="441" spans="1:7" x14ac:dyDescent="0.2">
      <c r="A441" s="132" t="str">
        <f>Egresos!A270</f>
        <v>EEE.22.06.001.000.000</v>
      </c>
      <c r="B441" s="187"/>
      <c r="C441" s="133" t="str">
        <f>Egresos!B270</f>
        <v>Mantenimiento y Reparación de Edificaciones</v>
      </c>
      <c r="D441" s="134">
        <f>(Egresos!C270)/1000</f>
        <v>120000</v>
      </c>
      <c r="E441" s="134">
        <f>(Egresos!D270)/1000</f>
        <v>849153.88399999996</v>
      </c>
      <c r="F441" s="134">
        <f>(Egresos!E270)/1000</f>
        <v>849153.88399999996</v>
      </c>
      <c r="G441" s="134">
        <f>(Egresos!F270)/1000</f>
        <v>0</v>
      </c>
    </row>
    <row r="442" spans="1:7" x14ac:dyDescent="0.2">
      <c r="A442" s="132" t="str">
        <f>Egresos!A271</f>
        <v>EEE.22.06.002.000.000</v>
      </c>
      <c r="B442" s="187"/>
      <c r="C442" s="133" t="str">
        <f>Egresos!B271</f>
        <v>Mantenimiento y Reparación de Vehículos</v>
      </c>
      <c r="D442" s="134">
        <f>(Egresos!C271)/1000</f>
        <v>5000</v>
      </c>
      <c r="E442" s="134">
        <f>(Egresos!D271)/1000</f>
        <v>0</v>
      </c>
      <c r="F442" s="134">
        <f>(Egresos!E271)/1000</f>
        <v>0</v>
      </c>
      <c r="G442" s="134">
        <f>(Egresos!F271)/1000</f>
        <v>0</v>
      </c>
    </row>
    <row r="443" spans="1:7" x14ac:dyDescent="0.2">
      <c r="A443" s="132" t="str">
        <f>Egresos!A272</f>
        <v>EEE.22.06.003.000.000</v>
      </c>
      <c r="B443" s="187"/>
      <c r="C443" s="133" t="str">
        <f>Egresos!B272</f>
        <v>Mantenimiento y Reparación Mobiliarios y Otros</v>
      </c>
      <c r="D443" s="134">
        <f>(Egresos!C272)/1000</f>
        <v>0</v>
      </c>
      <c r="E443" s="134">
        <f>(Egresos!D272)/1000</f>
        <v>408.834</v>
      </c>
      <c r="F443" s="134">
        <f>(Egresos!E272)/1000</f>
        <v>408.834</v>
      </c>
      <c r="G443" s="134">
        <f>(Egresos!F272)/1000</f>
        <v>0</v>
      </c>
    </row>
    <row r="444" spans="1:7" x14ac:dyDescent="0.2">
      <c r="A444" s="132" t="str">
        <f>Egresos!A273</f>
        <v>EEE.22.06.004.000.000</v>
      </c>
      <c r="B444" s="187"/>
      <c r="C444" s="133" t="str">
        <f>Egresos!B273</f>
        <v>Mantenimiento y Reparación de Máquinas y Equipos de Oficina</v>
      </c>
      <c r="D444" s="134">
        <f>(Egresos!C273)/1000</f>
        <v>0</v>
      </c>
      <c r="E444" s="134">
        <f>(Egresos!D273)/1000</f>
        <v>123.86799999999999</v>
      </c>
      <c r="F444" s="134">
        <f>(Egresos!E273)/1000</f>
        <v>123.86799999999999</v>
      </c>
      <c r="G444" s="134">
        <f>(Egresos!F273)/1000</f>
        <v>0</v>
      </c>
    </row>
    <row r="445" spans="1:7" x14ac:dyDescent="0.2">
      <c r="A445" s="132" t="str">
        <f>Egresos!A274</f>
        <v>EEE.22.06.005.000.000</v>
      </c>
      <c r="B445" s="187"/>
      <c r="C445" s="133" t="str">
        <f>Egresos!B274</f>
        <v>Mantenimiento y Reparación Maquinaria y Equipos de Producción</v>
      </c>
      <c r="D445" s="134">
        <f>(Egresos!C274)/1000</f>
        <v>0</v>
      </c>
      <c r="E445" s="134">
        <f>(Egresos!D274)/1000</f>
        <v>0</v>
      </c>
      <c r="F445" s="134">
        <f>(Egresos!E274)/1000</f>
        <v>0</v>
      </c>
      <c r="G445" s="134">
        <f>(Egresos!F274)/1000</f>
        <v>0</v>
      </c>
    </row>
    <row r="446" spans="1:7" x14ac:dyDescent="0.2">
      <c r="A446" s="132" t="str">
        <f>Egresos!A275</f>
        <v>EEE.22.06.006.000.000</v>
      </c>
      <c r="B446" s="187"/>
      <c r="C446" s="133" t="str">
        <f>Egresos!B275</f>
        <v>Mantenimiento y Reparación de Otras Maquinarias y Equipos</v>
      </c>
      <c r="D446" s="134">
        <f>(Egresos!C275)/1000</f>
        <v>0</v>
      </c>
      <c r="E446" s="134">
        <f>(Egresos!D275)/1000</f>
        <v>0</v>
      </c>
      <c r="F446" s="134">
        <f>(Egresos!E275)/1000</f>
        <v>0</v>
      </c>
      <c r="G446" s="134">
        <f>(Egresos!F275)/1000</f>
        <v>0</v>
      </c>
    </row>
    <row r="447" spans="1:7" x14ac:dyDescent="0.2">
      <c r="A447" s="132" t="str">
        <f>Egresos!A276</f>
        <v>EEE.22.06.007.000.000</v>
      </c>
      <c r="B447" s="187"/>
      <c r="C447" s="133" t="str">
        <f>Egresos!B276</f>
        <v>Mantenimiento y Reparación de Equipos Informáticos</v>
      </c>
      <c r="D447" s="134">
        <f>(Egresos!C276)/1000</f>
        <v>3200</v>
      </c>
      <c r="E447" s="134">
        <f>(Egresos!D276)/1000</f>
        <v>699.125</v>
      </c>
      <c r="F447" s="134">
        <f>(Egresos!E276)/1000</f>
        <v>699.125</v>
      </c>
      <c r="G447" s="134">
        <f>(Egresos!F276)/1000</f>
        <v>0</v>
      </c>
    </row>
    <row r="448" spans="1:7" x14ac:dyDescent="0.2">
      <c r="A448" s="132" t="str">
        <f>Egresos!A277</f>
        <v>EEE.22.06.999.000.000</v>
      </c>
      <c r="B448" s="187"/>
      <c r="C448" s="133" t="str">
        <f>Egresos!B277</f>
        <v>Otros</v>
      </c>
      <c r="D448" s="134">
        <f>(Egresos!C277)/1000</f>
        <v>0</v>
      </c>
      <c r="E448" s="134">
        <f>(Egresos!D277)/1000</f>
        <v>28219.098000000002</v>
      </c>
      <c r="F448" s="134">
        <f>(Egresos!E277)/1000</f>
        <v>28219.098000000002</v>
      </c>
      <c r="G448" s="134">
        <f>(Egresos!F277)/1000</f>
        <v>0</v>
      </c>
    </row>
    <row r="449" spans="1:7" x14ac:dyDescent="0.2">
      <c r="A449" s="132" t="str">
        <f>Egresos!A278</f>
        <v>EEE.22.07.000.000.000</v>
      </c>
      <c r="B449" s="187"/>
      <c r="C449" s="133" t="str">
        <f>Egresos!B278</f>
        <v>PUBLICIDAD Y DIFUSION</v>
      </c>
      <c r="D449" s="134">
        <f>(Egresos!C278)/1000</f>
        <v>15000</v>
      </c>
      <c r="E449" s="134">
        <f>(Egresos!D278)/1000</f>
        <v>4296.3710000000001</v>
      </c>
      <c r="F449" s="134">
        <f>(Egresos!E278)/1000</f>
        <v>4296.3710000000001</v>
      </c>
      <c r="G449" s="134">
        <f>(Egresos!F278)/1000</f>
        <v>0</v>
      </c>
    </row>
    <row r="450" spans="1:7" x14ac:dyDescent="0.2">
      <c r="A450" s="132" t="str">
        <f>Egresos!A279</f>
        <v>EEE.22.07.001.000.000</v>
      </c>
      <c r="B450" s="187"/>
      <c r="C450" s="133" t="str">
        <f>Egresos!B279</f>
        <v>Servicios de Publicidad</v>
      </c>
      <c r="D450" s="134">
        <f>(Egresos!C279)/1000</f>
        <v>15000</v>
      </c>
      <c r="E450" s="134">
        <f>(Egresos!D279)/1000</f>
        <v>1535.5709999999999</v>
      </c>
      <c r="F450" s="134">
        <f>(Egresos!E279)/1000</f>
        <v>1535.5709999999999</v>
      </c>
      <c r="G450" s="134">
        <f>(Egresos!F279)/1000</f>
        <v>0</v>
      </c>
    </row>
    <row r="451" spans="1:7" x14ac:dyDescent="0.2">
      <c r="A451" s="132" t="str">
        <f>Egresos!A280</f>
        <v>EEE.22.07.002.000.000</v>
      </c>
      <c r="B451" s="187"/>
      <c r="C451" s="133" t="str">
        <f>Egresos!B280</f>
        <v>Servicios de Impresión</v>
      </c>
      <c r="D451" s="134">
        <f>(Egresos!C280)/1000</f>
        <v>0</v>
      </c>
      <c r="E451" s="134">
        <f>(Egresos!D280)/1000</f>
        <v>2760.8</v>
      </c>
      <c r="F451" s="134">
        <f>(Egresos!E280)/1000</f>
        <v>2760.8</v>
      </c>
      <c r="G451" s="134">
        <f>(Egresos!F280)/1000</f>
        <v>0</v>
      </c>
    </row>
    <row r="452" spans="1:7" x14ac:dyDescent="0.2">
      <c r="A452" s="132" t="str">
        <f>Egresos!A281</f>
        <v>EEE.22.07.003.000.000</v>
      </c>
      <c r="B452" s="187"/>
      <c r="C452" s="133" t="str">
        <f>Egresos!B281</f>
        <v>Servicios de Encuadernación y Empaste</v>
      </c>
      <c r="D452" s="134">
        <f>(Egresos!C281)/1000</f>
        <v>0</v>
      </c>
      <c r="E452" s="134">
        <f>(Egresos!D281)/1000</f>
        <v>0</v>
      </c>
      <c r="F452" s="134">
        <f>(Egresos!E281)/1000</f>
        <v>0</v>
      </c>
      <c r="G452" s="134">
        <f>(Egresos!F281)/1000</f>
        <v>0</v>
      </c>
    </row>
    <row r="453" spans="1:7" x14ac:dyDescent="0.2">
      <c r="A453" s="132" t="str">
        <f>Egresos!A282</f>
        <v>EEE.22.07.999.000.000</v>
      </c>
      <c r="B453" s="187"/>
      <c r="C453" s="133" t="str">
        <f>Egresos!B282</f>
        <v>Otros</v>
      </c>
      <c r="D453" s="134">
        <f>(Egresos!C282)/1000</f>
        <v>0</v>
      </c>
      <c r="E453" s="134">
        <f>(Egresos!D282)/1000</f>
        <v>0</v>
      </c>
      <c r="F453" s="134">
        <f>(Egresos!E282)/1000</f>
        <v>0</v>
      </c>
      <c r="G453" s="134">
        <f>(Egresos!F282)/1000</f>
        <v>0</v>
      </c>
    </row>
    <row r="454" spans="1:7" x14ac:dyDescent="0.2">
      <c r="A454" s="132" t="str">
        <f>Egresos!A283</f>
        <v>EEE.22.08.000.000.000</v>
      </c>
      <c r="B454" s="187"/>
      <c r="C454" s="133" t="str">
        <f>Egresos!B283</f>
        <v>SERVICIOS GENERALES</v>
      </c>
      <c r="D454" s="134">
        <f>(Egresos!C283)/1000</f>
        <v>131000</v>
      </c>
      <c r="E454" s="134">
        <f>(Egresos!D283)/1000</f>
        <v>125119.974</v>
      </c>
      <c r="F454" s="134">
        <f>(Egresos!E283)/1000</f>
        <v>129388.60799999999</v>
      </c>
      <c r="G454" s="134">
        <f>(Egresos!F283)/1000</f>
        <v>-4268.634</v>
      </c>
    </row>
    <row r="455" spans="1:7" x14ac:dyDescent="0.2">
      <c r="A455" s="132" t="str">
        <f>Egresos!A284</f>
        <v>EEE.22.08.001.000.000</v>
      </c>
      <c r="B455" s="187"/>
      <c r="C455" s="133" t="str">
        <f>Egresos!B284</f>
        <v>Servicios de Aseo</v>
      </c>
      <c r="D455" s="134">
        <f>(Egresos!C284)/1000</f>
        <v>28000</v>
      </c>
      <c r="E455" s="134">
        <f>(Egresos!D284)/1000</f>
        <v>0</v>
      </c>
      <c r="F455" s="134">
        <f>(Egresos!E284)/1000</f>
        <v>0</v>
      </c>
      <c r="G455" s="134">
        <f>(Egresos!F284)/1000</f>
        <v>0</v>
      </c>
    </row>
    <row r="456" spans="1:7" x14ac:dyDescent="0.2">
      <c r="A456" s="132" t="str">
        <f>Egresos!A285</f>
        <v>EEE.22.08.002.000.000</v>
      </c>
      <c r="B456" s="187"/>
      <c r="C456" s="133" t="str">
        <f>Egresos!B285</f>
        <v>Servicios de Vigilancia</v>
      </c>
      <c r="D456" s="134">
        <f>(Egresos!C285)/1000</f>
        <v>60000</v>
      </c>
      <c r="E456" s="134">
        <f>(Egresos!D285)/1000</f>
        <v>0</v>
      </c>
      <c r="F456" s="134">
        <f>(Egresos!E285)/1000</f>
        <v>0</v>
      </c>
      <c r="G456" s="134">
        <f>(Egresos!F285)/1000</f>
        <v>0</v>
      </c>
    </row>
    <row r="457" spans="1:7" x14ac:dyDescent="0.2">
      <c r="A457" s="132" t="str">
        <f>Egresos!A286</f>
        <v>EEE.22.08.003.000.000</v>
      </c>
      <c r="B457" s="187"/>
      <c r="C457" s="133" t="str">
        <f>Egresos!B286</f>
        <v>Servicios de Mantención de Jardines</v>
      </c>
      <c r="D457" s="134">
        <f>(Egresos!C286)/1000</f>
        <v>0</v>
      </c>
      <c r="E457" s="134">
        <f>(Egresos!D286)/1000</f>
        <v>0</v>
      </c>
      <c r="F457" s="134">
        <f>(Egresos!E286)/1000</f>
        <v>0</v>
      </c>
      <c r="G457" s="134">
        <f>(Egresos!F286)/1000</f>
        <v>0</v>
      </c>
    </row>
    <row r="458" spans="1:7" x14ac:dyDescent="0.2">
      <c r="A458" s="132" t="str">
        <f>Egresos!A287</f>
        <v>EEE.22.08.004.000.000</v>
      </c>
      <c r="B458" s="187"/>
      <c r="C458" s="133" t="str">
        <f>Egresos!B287</f>
        <v>Servicios de Mantención de Alumbrado Público</v>
      </c>
      <c r="D458" s="134">
        <f>(Egresos!C287)/1000</f>
        <v>0</v>
      </c>
      <c r="E458" s="134">
        <f>(Egresos!D287)/1000</f>
        <v>0</v>
      </c>
      <c r="F458" s="134">
        <f>(Egresos!E287)/1000</f>
        <v>0</v>
      </c>
      <c r="G458" s="134">
        <f>(Egresos!F287)/1000</f>
        <v>0</v>
      </c>
    </row>
    <row r="459" spans="1:7" x14ac:dyDescent="0.2">
      <c r="A459" s="132" t="str">
        <f>Egresos!A288</f>
        <v>EEE.22.08.005.000.000</v>
      </c>
      <c r="B459" s="187"/>
      <c r="C459" s="133" t="str">
        <f>Egresos!B288</f>
        <v>Servicios de Mantención de Semáforos</v>
      </c>
      <c r="D459" s="134">
        <f>(Egresos!C288)/1000</f>
        <v>0</v>
      </c>
      <c r="E459" s="134">
        <f>(Egresos!D288)/1000</f>
        <v>0</v>
      </c>
      <c r="F459" s="134">
        <f>(Egresos!E288)/1000</f>
        <v>0</v>
      </c>
      <c r="G459" s="134">
        <f>(Egresos!F288)/1000</f>
        <v>0</v>
      </c>
    </row>
    <row r="460" spans="1:7" x14ac:dyDescent="0.2">
      <c r="A460" s="132" t="str">
        <f>Egresos!A289</f>
        <v>EEE.22.08.006.000.000</v>
      </c>
      <c r="B460" s="187"/>
      <c r="C460" s="133" t="str">
        <f>Egresos!B289</f>
        <v>Servicios de Mantención de Señalizac. de Tránsito</v>
      </c>
      <c r="D460" s="134">
        <f>(Egresos!C289)/1000</f>
        <v>0</v>
      </c>
      <c r="E460" s="134">
        <f>(Egresos!D289)/1000</f>
        <v>0</v>
      </c>
      <c r="F460" s="134">
        <f>(Egresos!E289)/1000</f>
        <v>0</v>
      </c>
      <c r="G460" s="134">
        <f>(Egresos!F289)/1000</f>
        <v>0</v>
      </c>
    </row>
    <row r="461" spans="1:7" x14ac:dyDescent="0.2">
      <c r="A461" s="132" t="str">
        <f>Egresos!A290</f>
        <v>EEE.22.08.007.000.000</v>
      </c>
      <c r="B461" s="187"/>
      <c r="C461" s="133" t="str">
        <f>Egresos!B290</f>
        <v>Pasajes, Fletes y Bodegajes</v>
      </c>
      <c r="D461" s="134">
        <f>(Egresos!C290)/1000</f>
        <v>20000</v>
      </c>
      <c r="E461" s="134">
        <f>(Egresos!D290)/1000</f>
        <v>29167.297999999999</v>
      </c>
      <c r="F461" s="134">
        <f>(Egresos!E290)/1000</f>
        <v>29367.297999999999</v>
      </c>
      <c r="G461" s="134">
        <f>(Egresos!F290)/1000</f>
        <v>-200</v>
      </c>
    </row>
    <row r="462" spans="1:7" x14ac:dyDescent="0.2">
      <c r="A462" s="132" t="str">
        <f>Egresos!A291</f>
        <v>EEE.22.08.008.000.000</v>
      </c>
      <c r="B462" s="187"/>
      <c r="C462" s="133" t="str">
        <f>Egresos!B291</f>
        <v>Salas Cunas y/o Jardines Infantiles</v>
      </c>
      <c r="D462" s="134">
        <f>(Egresos!C291)/1000</f>
        <v>23000</v>
      </c>
      <c r="E462" s="134">
        <f>(Egresos!D291)/1000</f>
        <v>38224.165999999997</v>
      </c>
      <c r="F462" s="134">
        <f>(Egresos!E291)/1000</f>
        <v>38224.165999999997</v>
      </c>
      <c r="G462" s="134">
        <f>(Egresos!F291)/1000</f>
        <v>0</v>
      </c>
    </row>
    <row r="463" spans="1:7" x14ac:dyDescent="0.2">
      <c r="A463" s="132" t="str">
        <f>Egresos!A292</f>
        <v>EEE.22.08.009.000.000</v>
      </c>
      <c r="B463" s="187"/>
      <c r="C463" s="133" t="str">
        <f>Egresos!B292</f>
        <v>Servicios de Pago y Cobranza</v>
      </c>
      <c r="D463" s="134">
        <f>(Egresos!C292)/1000</f>
        <v>0</v>
      </c>
      <c r="E463" s="134">
        <f>(Egresos!D292)/1000</f>
        <v>0</v>
      </c>
      <c r="F463" s="134">
        <f>(Egresos!E292)/1000</f>
        <v>0</v>
      </c>
      <c r="G463" s="134">
        <f>(Egresos!F292)/1000</f>
        <v>0</v>
      </c>
    </row>
    <row r="464" spans="1:7" x14ac:dyDescent="0.2">
      <c r="A464" s="132" t="str">
        <f>Egresos!A293</f>
        <v>EEE.22.08.010.000.000</v>
      </c>
      <c r="B464" s="187"/>
      <c r="C464" s="133" t="str">
        <f>Egresos!B293</f>
        <v>Servicios de Suscripción y Similares</v>
      </c>
      <c r="D464" s="134">
        <f>(Egresos!C293)/1000</f>
        <v>0</v>
      </c>
      <c r="E464" s="134">
        <f>(Egresos!D293)/1000</f>
        <v>0</v>
      </c>
      <c r="F464" s="134">
        <f>(Egresos!E293)/1000</f>
        <v>0</v>
      </c>
      <c r="G464" s="134">
        <f>(Egresos!F293)/1000</f>
        <v>0</v>
      </c>
    </row>
    <row r="465" spans="1:7" x14ac:dyDescent="0.2">
      <c r="A465" s="132" t="str">
        <f>Egresos!A294</f>
        <v>EEE.22.08.011.000.000</v>
      </c>
      <c r="B465" s="187"/>
      <c r="C465" s="133" t="str">
        <f>Egresos!B294</f>
        <v>Servicios de Producción y Desarrollo de Eventos</v>
      </c>
      <c r="D465" s="134">
        <f>(Egresos!C294)/1000</f>
        <v>0</v>
      </c>
      <c r="E465" s="134">
        <f>(Egresos!D294)/1000</f>
        <v>12222.781999999999</v>
      </c>
      <c r="F465" s="134">
        <f>(Egresos!E294)/1000</f>
        <v>12222.781999999999</v>
      </c>
      <c r="G465" s="134">
        <f>(Egresos!F294)/1000</f>
        <v>0</v>
      </c>
    </row>
    <row r="466" spans="1:7" x14ac:dyDescent="0.2">
      <c r="A466" s="132" t="str">
        <f>Egresos!A295</f>
        <v>EEE.22.08.999.000.000</v>
      </c>
      <c r="B466" s="187"/>
      <c r="C466" s="133" t="str">
        <f>Egresos!B295</f>
        <v>Otros</v>
      </c>
      <c r="D466" s="134">
        <f>(Egresos!C295)/1000</f>
        <v>0</v>
      </c>
      <c r="E466" s="134">
        <f>(Egresos!D295)/1000</f>
        <v>45505.728000000003</v>
      </c>
      <c r="F466" s="134">
        <f>(Egresos!E295)/1000</f>
        <v>49574.362000000001</v>
      </c>
      <c r="G466" s="134">
        <f>(Egresos!F295)/1000</f>
        <v>-4068.634</v>
      </c>
    </row>
    <row r="467" spans="1:7" x14ac:dyDescent="0.2">
      <c r="A467" s="132" t="str">
        <f>Egresos!A296</f>
        <v>EEE.22.09.000.000.000</v>
      </c>
      <c r="B467" s="187"/>
      <c r="C467" s="133" t="str">
        <f>Egresos!B296</f>
        <v>ARRIENDOS</v>
      </c>
      <c r="D467" s="134">
        <f>(Egresos!C296)/1000</f>
        <v>63000</v>
      </c>
      <c r="E467" s="134">
        <f>(Egresos!D296)/1000</f>
        <v>159679.34099999999</v>
      </c>
      <c r="F467" s="134">
        <f>(Egresos!E296)/1000</f>
        <v>159679.34099999999</v>
      </c>
      <c r="G467" s="134">
        <f>(Egresos!F296)/1000</f>
        <v>0</v>
      </c>
    </row>
    <row r="468" spans="1:7" x14ac:dyDescent="0.2">
      <c r="A468" s="132" t="str">
        <f>Egresos!A297</f>
        <v>EEE.22.09.001.000.000</v>
      </c>
      <c r="B468" s="187"/>
      <c r="C468" s="133" t="str">
        <f>Egresos!B297</f>
        <v>Arriendo de Terrenos</v>
      </c>
      <c r="D468" s="134">
        <f>(Egresos!C297)/1000</f>
        <v>0</v>
      </c>
      <c r="E468" s="134">
        <f>(Egresos!D297)/1000</f>
        <v>0</v>
      </c>
      <c r="F468" s="134">
        <f>(Egresos!E297)/1000</f>
        <v>0</v>
      </c>
      <c r="G468" s="134">
        <f>(Egresos!F297)/1000</f>
        <v>0</v>
      </c>
    </row>
    <row r="469" spans="1:7" x14ac:dyDescent="0.2">
      <c r="A469" s="132" t="str">
        <f>Egresos!A298</f>
        <v>EEE.22.09.002.000.000</v>
      </c>
      <c r="B469" s="187"/>
      <c r="C469" s="133" t="str">
        <f>Egresos!B298</f>
        <v>Arriendo de Edificios</v>
      </c>
      <c r="D469" s="134">
        <f>(Egresos!C298)/1000</f>
        <v>0</v>
      </c>
      <c r="E469" s="134">
        <f>(Egresos!D298)/1000</f>
        <v>0</v>
      </c>
      <c r="F469" s="134">
        <f>(Egresos!E298)/1000</f>
        <v>0</v>
      </c>
      <c r="G469" s="134">
        <f>(Egresos!F298)/1000</f>
        <v>0</v>
      </c>
    </row>
    <row r="470" spans="1:7" x14ac:dyDescent="0.2">
      <c r="A470" s="132" t="str">
        <f>Egresos!A299</f>
        <v>EEE.22.09.003.000.000</v>
      </c>
      <c r="B470" s="187"/>
      <c r="C470" s="133" t="str">
        <f>Egresos!B299</f>
        <v>Arriendo de Vehículos</v>
      </c>
      <c r="D470" s="134">
        <f>(Egresos!C299)/1000</f>
        <v>0</v>
      </c>
      <c r="E470" s="134">
        <f>(Egresos!D299)/1000</f>
        <v>0</v>
      </c>
      <c r="F470" s="134">
        <f>(Egresos!E299)/1000</f>
        <v>0</v>
      </c>
      <c r="G470" s="134">
        <f>(Egresos!F299)/1000</f>
        <v>0</v>
      </c>
    </row>
    <row r="471" spans="1:7" x14ac:dyDescent="0.2">
      <c r="A471" s="132" t="str">
        <f>Egresos!A300</f>
        <v>EEE.22.09.004.000.000</v>
      </c>
      <c r="B471" s="187"/>
      <c r="C471" s="133" t="str">
        <f>Egresos!B300</f>
        <v>Arriendo de Mobiliario y Otros</v>
      </c>
      <c r="D471" s="134">
        <f>(Egresos!C300)/1000</f>
        <v>0</v>
      </c>
      <c r="E471" s="134">
        <f>(Egresos!D300)/1000</f>
        <v>0</v>
      </c>
      <c r="F471" s="134">
        <f>(Egresos!E300)/1000</f>
        <v>0</v>
      </c>
      <c r="G471" s="134">
        <f>(Egresos!F300)/1000</f>
        <v>0</v>
      </c>
    </row>
    <row r="472" spans="1:7" x14ac:dyDescent="0.2">
      <c r="A472" s="132" t="str">
        <f>Egresos!A301</f>
        <v>EEE.22.09.005.000.000</v>
      </c>
      <c r="B472" s="187"/>
      <c r="C472" s="133" t="str">
        <f>Egresos!B301</f>
        <v>Arriendo de Máquinas y Equipos</v>
      </c>
      <c r="D472" s="134">
        <f>(Egresos!C301)/1000</f>
        <v>0</v>
      </c>
      <c r="E472" s="134">
        <f>(Egresos!D301)/1000</f>
        <v>0</v>
      </c>
      <c r="F472" s="134">
        <f>(Egresos!E301)/1000</f>
        <v>0</v>
      </c>
      <c r="G472" s="134">
        <f>(Egresos!F301)/1000</f>
        <v>0</v>
      </c>
    </row>
    <row r="473" spans="1:7" x14ac:dyDescent="0.2">
      <c r="A473" s="132" t="str">
        <f>Egresos!A302</f>
        <v>EEE.22.09.006.000.000</v>
      </c>
      <c r="B473" s="187"/>
      <c r="C473" s="133" t="str">
        <f>Egresos!B302</f>
        <v>Arriendo de Equipos Informáticos</v>
      </c>
      <c r="D473" s="134">
        <f>(Egresos!C302)/1000</f>
        <v>63000</v>
      </c>
      <c r="E473" s="134">
        <f>(Egresos!D302)/1000</f>
        <v>159679.34099999999</v>
      </c>
      <c r="F473" s="134">
        <f>(Egresos!E302)/1000</f>
        <v>159679.34099999999</v>
      </c>
      <c r="G473" s="134">
        <f>(Egresos!F302)/1000</f>
        <v>0</v>
      </c>
    </row>
    <row r="474" spans="1:7" x14ac:dyDescent="0.2">
      <c r="A474" s="132" t="str">
        <f>Egresos!A303</f>
        <v>EEE.22.09.999.000.000</v>
      </c>
      <c r="B474" s="187"/>
      <c r="C474" s="133" t="str">
        <f>Egresos!B303</f>
        <v>Otros</v>
      </c>
      <c r="D474" s="134">
        <f>(Egresos!C303)/1000</f>
        <v>0</v>
      </c>
      <c r="E474" s="134">
        <f>(Egresos!D303)/1000</f>
        <v>0</v>
      </c>
      <c r="F474" s="134">
        <f>(Egresos!E303)/1000</f>
        <v>0</v>
      </c>
      <c r="G474" s="134">
        <f>(Egresos!F303)/1000</f>
        <v>0</v>
      </c>
    </row>
    <row r="475" spans="1:7" x14ac:dyDescent="0.2">
      <c r="A475" s="132" t="str">
        <f>Egresos!A304</f>
        <v>EEE.22.10.000.000.000</v>
      </c>
      <c r="B475" s="187"/>
      <c r="C475" s="133" t="str">
        <f>Egresos!B304</f>
        <v>SERVICIOS FINANCIEROS Y DE SEGUROS</v>
      </c>
      <c r="D475" s="134">
        <f>(Egresos!C304)/1000</f>
        <v>25000</v>
      </c>
      <c r="E475" s="134">
        <f>(Egresos!D304)/1000</f>
        <v>9481.4330000000009</v>
      </c>
      <c r="F475" s="134">
        <f>(Egresos!E304)/1000</f>
        <v>9481.4330000000009</v>
      </c>
      <c r="G475" s="134">
        <f>(Egresos!F304)/1000</f>
        <v>0</v>
      </c>
    </row>
    <row r="476" spans="1:7" x14ac:dyDescent="0.2">
      <c r="A476" s="132" t="str">
        <f>Egresos!A305</f>
        <v>EEE.22.10.001.000.000</v>
      </c>
      <c r="B476" s="187"/>
      <c r="C476" s="133" t="str">
        <f>Egresos!B305</f>
        <v>Gastos Financ. por Compra y Venta de Títulos y Valores</v>
      </c>
      <c r="D476" s="134">
        <f>(Egresos!C305)/1000</f>
        <v>0</v>
      </c>
      <c r="E476" s="134">
        <f>(Egresos!D305)/1000</f>
        <v>0</v>
      </c>
      <c r="F476" s="134">
        <f>(Egresos!E305)/1000</f>
        <v>0</v>
      </c>
      <c r="G476" s="134">
        <f>(Egresos!F305)/1000</f>
        <v>0</v>
      </c>
    </row>
    <row r="477" spans="1:7" x14ac:dyDescent="0.2">
      <c r="A477" s="132" t="str">
        <f>Egresos!A306</f>
        <v>EEE.22.10.002.000.000</v>
      </c>
      <c r="B477" s="187"/>
      <c r="C477" s="133" t="str">
        <f>Egresos!B306</f>
        <v>Primas y Gastos de Seguros</v>
      </c>
      <c r="D477" s="134">
        <f>(Egresos!C306)/1000</f>
        <v>25000</v>
      </c>
      <c r="E477" s="134">
        <f>(Egresos!D306)/1000</f>
        <v>8248.2530000000006</v>
      </c>
      <c r="F477" s="134">
        <f>(Egresos!E306)/1000</f>
        <v>8248.2530000000006</v>
      </c>
      <c r="G477" s="134">
        <f>(Egresos!F306)/1000</f>
        <v>0</v>
      </c>
    </row>
    <row r="478" spans="1:7" x14ac:dyDescent="0.2">
      <c r="A478" s="132" t="str">
        <f>Egresos!A307</f>
        <v>EEE.22.10.003.000.000</v>
      </c>
      <c r="B478" s="187"/>
      <c r="C478" s="133" t="str">
        <f>Egresos!B307</f>
        <v>Servicios de Giros y Remesas</v>
      </c>
      <c r="D478" s="134">
        <f>(Egresos!C307)/1000</f>
        <v>0</v>
      </c>
      <c r="E478" s="134">
        <f>(Egresos!D307)/1000</f>
        <v>0</v>
      </c>
      <c r="F478" s="134">
        <f>(Egresos!E307)/1000</f>
        <v>0</v>
      </c>
      <c r="G478" s="134">
        <f>(Egresos!F307)/1000</f>
        <v>0</v>
      </c>
    </row>
    <row r="479" spans="1:7" x14ac:dyDescent="0.2">
      <c r="A479" s="132" t="str">
        <f>Egresos!A308</f>
        <v>EEE.22.10.004.000.000</v>
      </c>
      <c r="B479" s="187"/>
      <c r="C479" s="133" t="str">
        <f>Egresos!B308</f>
        <v>Gastos Bancarios</v>
      </c>
      <c r="D479" s="134">
        <f>(Egresos!C308)/1000</f>
        <v>0</v>
      </c>
      <c r="E479" s="134">
        <f>(Egresos!D308)/1000</f>
        <v>1233.18</v>
      </c>
      <c r="F479" s="134">
        <f>(Egresos!E308)/1000</f>
        <v>1233.18</v>
      </c>
      <c r="G479" s="134">
        <f>(Egresos!F308)/1000</f>
        <v>0</v>
      </c>
    </row>
    <row r="480" spans="1:7" x14ac:dyDescent="0.2">
      <c r="A480" s="132" t="str">
        <f>Egresos!A309</f>
        <v>EEE.22.10.999.000.000</v>
      </c>
      <c r="B480" s="187"/>
      <c r="C480" s="133" t="str">
        <f>Egresos!B309</f>
        <v>Otros</v>
      </c>
      <c r="D480" s="134">
        <f>(Egresos!C309)/1000</f>
        <v>0</v>
      </c>
      <c r="E480" s="134">
        <f>(Egresos!D309)/1000</f>
        <v>0</v>
      </c>
      <c r="F480" s="134">
        <f>(Egresos!E309)/1000</f>
        <v>0</v>
      </c>
      <c r="G480" s="134">
        <f>(Egresos!F309)/1000</f>
        <v>0</v>
      </c>
    </row>
    <row r="481" spans="1:7" x14ac:dyDescent="0.2">
      <c r="A481" s="132" t="str">
        <f>Egresos!A310</f>
        <v>EEE.22.11.000.000.000</v>
      </c>
      <c r="B481" s="187"/>
      <c r="C481" s="133" t="str">
        <f>Egresos!B310</f>
        <v>SERVICIOS TECNICOS Y PROFESIONALES</v>
      </c>
      <c r="D481" s="134">
        <f>(Egresos!C310)/1000</f>
        <v>173000</v>
      </c>
      <c r="E481" s="134">
        <f>(Egresos!D310)/1000</f>
        <v>148007.375</v>
      </c>
      <c r="F481" s="134">
        <f>(Egresos!E310)/1000</f>
        <v>148007.375</v>
      </c>
      <c r="G481" s="134">
        <f>(Egresos!F310)/1000</f>
        <v>0</v>
      </c>
    </row>
    <row r="482" spans="1:7" x14ac:dyDescent="0.2">
      <c r="A482" s="132" t="str">
        <f>Egresos!A311</f>
        <v>EEE.22.11.001.000.000</v>
      </c>
      <c r="B482" s="187"/>
      <c r="C482" s="133" t="str">
        <f>Egresos!B311</f>
        <v>Estudios e Investigaciones</v>
      </c>
      <c r="D482" s="134">
        <f>(Egresos!C311)/1000</f>
        <v>0</v>
      </c>
      <c r="E482" s="134">
        <f>(Egresos!D311)/1000</f>
        <v>56002.322</v>
      </c>
      <c r="F482" s="134">
        <f>(Egresos!E311)/1000</f>
        <v>56002.322</v>
      </c>
      <c r="G482" s="134">
        <f>(Egresos!F311)/1000</f>
        <v>0</v>
      </c>
    </row>
    <row r="483" spans="1:7" x14ac:dyDescent="0.2">
      <c r="A483" s="132" t="str">
        <f>Egresos!A312</f>
        <v>EEE.22.11.002.000.000</v>
      </c>
      <c r="B483" s="187"/>
      <c r="C483" s="133" t="str">
        <f>Egresos!B312</f>
        <v>Cursos de Capacitación</v>
      </c>
      <c r="D483" s="134">
        <f>(Egresos!C312)/1000</f>
        <v>100000</v>
      </c>
      <c r="E483" s="134">
        <f>(Egresos!D312)/1000</f>
        <v>3415</v>
      </c>
      <c r="F483" s="134">
        <f>(Egresos!E312)/1000</f>
        <v>3415</v>
      </c>
      <c r="G483" s="134">
        <f>(Egresos!F312)/1000</f>
        <v>0</v>
      </c>
    </row>
    <row r="484" spans="1:7" x14ac:dyDescent="0.2">
      <c r="A484" s="132" t="str">
        <f>Egresos!A313</f>
        <v>EEE.22.11.003.000.000</v>
      </c>
      <c r="B484" s="187"/>
      <c r="C484" s="133" t="str">
        <f>Egresos!B313</f>
        <v>Servicios Informáticos</v>
      </c>
      <c r="D484" s="134">
        <f>(Egresos!C313)/1000</f>
        <v>73000</v>
      </c>
      <c r="E484" s="134">
        <f>(Egresos!D313)/1000</f>
        <v>88590.053</v>
      </c>
      <c r="F484" s="134">
        <f>(Egresos!E313)/1000</f>
        <v>88590.053</v>
      </c>
      <c r="G484" s="134">
        <f>(Egresos!F313)/1000</f>
        <v>0</v>
      </c>
    </row>
    <row r="485" spans="1:7" x14ac:dyDescent="0.2">
      <c r="A485" s="132" t="str">
        <f>Egresos!A314</f>
        <v>EEE.22.11.999.000.000</v>
      </c>
      <c r="B485" s="187"/>
      <c r="C485" s="133" t="str">
        <f>Egresos!B314</f>
        <v>Otros</v>
      </c>
      <c r="D485" s="134">
        <f>(Egresos!C314)/1000</f>
        <v>0</v>
      </c>
      <c r="E485" s="134">
        <f>(Egresos!D314)/1000</f>
        <v>0</v>
      </c>
      <c r="F485" s="134">
        <f>(Egresos!E314)/1000</f>
        <v>0</v>
      </c>
      <c r="G485" s="134">
        <f>(Egresos!F314)/1000</f>
        <v>0</v>
      </c>
    </row>
    <row r="486" spans="1:7" x14ac:dyDescent="0.2">
      <c r="A486" s="132" t="str">
        <f>Egresos!A315</f>
        <v>EEE.22.12.000.000.000</v>
      </c>
      <c r="B486" s="187"/>
      <c r="C486" s="133" t="str">
        <f>Egresos!B315</f>
        <v>OTROS GASTOS EN BIENES Y SERVICIOS DE CONSUMO</v>
      </c>
      <c r="D486" s="134">
        <f>(Egresos!C315)/1000</f>
        <v>2437781</v>
      </c>
      <c r="E486" s="134">
        <f>(Egresos!D315)/1000</f>
        <v>139528.902</v>
      </c>
      <c r="F486" s="134">
        <f>(Egresos!E315)/1000</f>
        <v>139528.902</v>
      </c>
      <c r="G486" s="134">
        <f>(Egresos!F315)/1000</f>
        <v>0</v>
      </c>
    </row>
    <row r="487" spans="1:7" x14ac:dyDescent="0.2">
      <c r="A487" s="132" t="str">
        <f>Egresos!A316</f>
        <v>EEE.22.12.002.000.000</v>
      </c>
      <c r="B487" s="187"/>
      <c r="C487" s="133" t="str">
        <f>Egresos!B316</f>
        <v>Gastos Menores</v>
      </c>
      <c r="D487" s="134">
        <f>(Egresos!C316)/1000</f>
        <v>28000</v>
      </c>
      <c r="E487" s="134">
        <f>(Egresos!D316)/1000</f>
        <v>15411.67</v>
      </c>
      <c r="F487" s="134">
        <f>(Egresos!E316)/1000</f>
        <v>15411.67</v>
      </c>
      <c r="G487" s="134">
        <f>(Egresos!F316)/1000</f>
        <v>0</v>
      </c>
    </row>
    <row r="488" spans="1:7" x14ac:dyDescent="0.2">
      <c r="A488" s="132" t="str">
        <f>Egresos!A317</f>
        <v>EEE.22.12.003.000.000</v>
      </c>
      <c r="B488" s="187"/>
      <c r="C488" s="133" t="str">
        <f>Egresos!B317</f>
        <v>Gastos de Representación, Protocolo y Ceremonial</v>
      </c>
      <c r="D488" s="134">
        <f>(Egresos!C317)/1000</f>
        <v>0</v>
      </c>
      <c r="E488" s="134">
        <f>(Egresos!D317)/1000</f>
        <v>0</v>
      </c>
      <c r="F488" s="134">
        <f>(Egresos!E317)/1000</f>
        <v>0</v>
      </c>
      <c r="G488" s="134">
        <f>(Egresos!F317)/1000</f>
        <v>0</v>
      </c>
    </row>
    <row r="489" spans="1:7" x14ac:dyDescent="0.2">
      <c r="A489" s="132" t="str">
        <f>Egresos!A318</f>
        <v>EEE.22.12.004.000.000</v>
      </c>
      <c r="B489" s="187"/>
      <c r="C489" s="133" t="str">
        <f>Egresos!B318</f>
        <v>Intereses, Multas y Recargos</v>
      </c>
      <c r="D489" s="134">
        <f>(Egresos!C318)/1000</f>
        <v>130000</v>
      </c>
      <c r="E489" s="134">
        <f>(Egresos!D318)/1000</f>
        <v>121745.42600000001</v>
      </c>
      <c r="F489" s="134">
        <f>(Egresos!E318)/1000</f>
        <v>121745.42600000001</v>
      </c>
      <c r="G489" s="134">
        <f>(Egresos!F318)/1000</f>
        <v>0</v>
      </c>
    </row>
    <row r="490" spans="1:7" x14ac:dyDescent="0.2">
      <c r="A490" s="132" t="str">
        <f>Egresos!A319</f>
        <v>EEE.22.12.005.000.000</v>
      </c>
      <c r="B490" s="187"/>
      <c r="C490" s="133" t="str">
        <f>Egresos!B319</f>
        <v>Derechos y Tasas</v>
      </c>
      <c r="D490" s="134">
        <f>(Egresos!C319)/1000</f>
        <v>0</v>
      </c>
      <c r="E490" s="134">
        <f>(Egresos!D319)/1000</f>
        <v>0</v>
      </c>
      <c r="F490" s="134">
        <f>(Egresos!E319)/1000</f>
        <v>0</v>
      </c>
      <c r="G490" s="134">
        <f>(Egresos!F319)/1000</f>
        <v>0</v>
      </c>
    </row>
    <row r="491" spans="1:7" x14ac:dyDescent="0.2">
      <c r="A491" s="132" t="str">
        <f>Egresos!A320</f>
        <v>EEE.22.12.006.000.000</v>
      </c>
      <c r="B491" s="187"/>
      <c r="C491" s="133" t="str">
        <f>Egresos!B320</f>
        <v>Contribuciones</v>
      </c>
      <c r="D491" s="134">
        <f>(Egresos!C320)/1000</f>
        <v>0</v>
      </c>
      <c r="E491" s="134">
        <f>(Egresos!D320)/1000</f>
        <v>0</v>
      </c>
      <c r="F491" s="134">
        <f>(Egresos!E320)/1000</f>
        <v>0</v>
      </c>
      <c r="G491" s="134">
        <f>(Egresos!F320)/1000</f>
        <v>0</v>
      </c>
    </row>
    <row r="492" spans="1:7" x14ac:dyDescent="0.2">
      <c r="A492" s="132" t="str">
        <f>Egresos!A321</f>
        <v>EEE.22.12.999.000.000</v>
      </c>
      <c r="B492" s="187"/>
      <c r="C492" s="133" t="str">
        <f>Egresos!B321</f>
        <v>Otros</v>
      </c>
      <c r="D492" s="134">
        <f>(Egresos!C321)/1000</f>
        <v>2279781</v>
      </c>
      <c r="E492" s="134">
        <f>(Egresos!D321)/1000</f>
        <v>2371.806</v>
      </c>
      <c r="F492" s="134">
        <f>(Egresos!E321)/1000</f>
        <v>2371.806</v>
      </c>
      <c r="G492" s="134">
        <f>(Egresos!F321)/1000</f>
        <v>0</v>
      </c>
    </row>
    <row r="493" spans="1:7" x14ac:dyDescent="0.2">
      <c r="A493" s="132" t="str">
        <f>Egresos!A322</f>
        <v>EEE.23.00.000.000.000</v>
      </c>
      <c r="B493" s="187"/>
      <c r="C493" s="133" t="str">
        <f>Egresos!B322</f>
        <v>CxP PRESTACIONES DE SEGURIDAD SOCIAL</v>
      </c>
      <c r="D493" s="134">
        <f>(Egresos!C322)/1000</f>
        <v>130000</v>
      </c>
      <c r="E493" s="134">
        <f>(Egresos!D322)/1000</f>
        <v>203307.15599999999</v>
      </c>
      <c r="F493" s="134">
        <f>(Egresos!E322)/1000</f>
        <v>203307.15599999999</v>
      </c>
      <c r="G493" s="134">
        <f>(Egresos!F322)/1000</f>
        <v>0</v>
      </c>
    </row>
    <row r="494" spans="1:7" x14ac:dyDescent="0.2">
      <c r="A494" s="132" t="str">
        <f>Egresos!A323</f>
        <v>EEE.23.01.000.000.000</v>
      </c>
      <c r="B494" s="187"/>
      <c r="C494" s="133" t="str">
        <f>Egresos!B323</f>
        <v>PRESTACIONES PREVISIONALES</v>
      </c>
      <c r="D494" s="134">
        <f>(Egresos!C323)/1000</f>
        <v>0</v>
      </c>
      <c r="E494" s="134">
        <f>(Egresos!D323)/1000</f>
        <v>0</v>
      </c>
      <c r="F494" s="134">
        <f>(Egresos!E323)/1000</f>
        <v>0</v>
      </c>
      <c r="G494" s="134">
        <f>(Egresos!F323)/1000</f>
        <v>0</v>
      </c>
    </row>
    <row r="495" spans="1:7" x14ac:dyDescent="0.2">
      <c r="A495" s="132" t="str">
        <f>Egresos!A324</f>
        <v>EEE.23.01.004.000.000</v>
      </c>
      <c r="B495" s="187"/>
      <c r="C495" s="133" t="str">
        <f>Egresos!B324</f>
        <v>Desahucios e Indemnizaciones</v>
      </c>
      <c r="D495" s="134">
        <f>(Egresos!C324)/1000</f>
        <v>0</v>
      </c>
      <c r="E495" s="134">
        <f>(Egresos!D324)/1000</f>
        <v>0</v>
      </c>
      <c r="F495" s="134">
        <f>(Egresos!E324)/1000</f>
        <v>0</v>
      </c>
      <c r="G495" s="134">
        <f>(Egresos!F324)/1000</f>
        <v>0</v>
      </c>
    </row>
    <row r="496" spans="1:7" x14ac:dyDescent="0.2">
      <c r="A496" s="132" t="str">
        <f>Egresos!A325</f>
        <v>EEE.23.03.000.000.000</v>
      </c>
      <c r="B496" s="187"/>
      <c r="C496" s="133" t="str">
        <f>Egresos!B325</f>
        <v>PRESTACIONES SOCIALES DEL EMPLEADOR</v>
      </c>
      <c r="D496" s="134">
        <f>(Egresos!C325)/1000</f>
        <v>130000</v>
      </c>
      <c r="E496" s="134">
        <f>(Egresos!D325)/1000</f>
        <v>203307.15599999999</v>
      </c>
      <c r="F496" s="134">
        <f>(Egresos!E325)/1000</f>
        <v>203307.15599999999</v>
      </c>
      <c r="G496" s="134">
        <f>(Egresos!F325)/1000</f>
        <v>0</v>
      </c>
    </row>
    <row r="497" spans="1:7" x14ac:dyDescent="0.2">
      <c r="A497" s="132" t="str">
        <f>Egresos!A326</f>
        <v>EEE.23.03.001.000.000</v>
      </c>
      <c r="B497" s="187"/>
      <c r="C497" s="133" t="str">
        <f>Egresos!B326</f>
        <v>Indemnización de Cargo Fiscal</v>
      </c>
      <c r="D497" s="134">
        <f>(Egresos!C326)/1000</f>
        <v>80000</v>
      </c>
      <c r="E497" s="134">
        <f>(Egresos!D326)/1000</f>
        <v>0</v>
      </c>
      <c r="F497" s="134">
        <f>(Egresos!E326)/1000</f>
        <v>0</v>
      </c>
      <c r="G497" s="134">
        <f>(Egresos!F326)/1000</f>
        <v>0</v>
      </c>
    </row>
    <row r="498" spans="1:7" x14ac:dyDescent="0.2">
      <c r="A498" s="132" t="str">
        <f>Egresos!A327</f>
        <v>EEE.23.03.004.000.000</v>
      </c>
      <c r="B498" s="187"/>
      <c r="C498" s="133" t="str">
        <f>Egresos!B327</f>
        <v>Otras Indemnizaciones</v>
      </c>
      <c r="D498" s="134">
        <f>(Egresos!C327)/1000</f>
        <v>50000</v>
      </c>
      <c r="E498" s="134">
        <f>(Egresos!D327)/1000</f>
        <v>203307.15599999999</v>
      </c>
      <c r="F498" s="134">
        <f>(Egresos!E327)/1000</f>
        <v>203307.15599999999</v>
      </c>
      <c r="G498" s="134">
        <f>(Egresos!F327)/1000</f>
        <v>0</v>
      </c>
    </row>
    <row r="499" spans="1:7" x14ac:dyDescent="0.2">
      <c r="A499" s="132" t="str">
        <f>Egresos!A328</f>
        <v>EEE.24.00.000.000.000</v>
      </c>
      <c r="B499" s="187"/>
      <c r="C499" s="133" t="str">
        <f>Egresos!B328</f>
        <v>CxP TRANSFERENCIAS CORRIENTES</v>
      </c>
      <c r="D499" s="134">
        <f>(Egresos!C328)/1000</f>
        <v>0</v>
      </c>
      <c r="E499" s="134">
        <f>(Egresos!D328)/1000</f>
        <v>0</v>
      </c>
      <c r="F499" s="134">
        <f>(Egresos!E328)/1000</f>
        <v>0</v>
      </c>
      <c r="G499" s="134">
        <f>(Egresos!F328)/1000</f>
        <v>0</v>
      </c>
    </row>
    <row r="500" spans="1:7" x14ac:dyDescent="0.2">
      <c r="A500" s="132" t="str">
        <f>Egresos!A329</f>
        <v>EEE.24.01.000.000.000</v>
      </c>
      <c r="B500" s="187"/>
      <c r="C500" s="133" t="str">
        <f>Egresos!B329</f>
        <v>AL SECTOR PRIVADO</v>
      </c>
      <c r="D500" s="134">
        <f>(Egresos!C329)/1000</f>
        <v>0</v>
      </c>
      <c r="E500" s="134">
        <f>(Egresos!D329)/1000</f>
        <v>0</v>
      </c>
      <c r="F500" s="134">
        <f>(Egresos!E329)/1000</f>
        <v>0</v>
      </c>
      <c r="G500" s="134">
        <f>(Egresos!F329)/1000</f>
        <v>0</v>
      </c>
    </row>
    <row r="501" spans="1:7" x14ac:dyDescent="0.2">
      <c r="A501" s="132" t="str">
        <f>Egresos!A330</f>
        <v>EEE.24.01.001.000.000</v>
      </c>
      <c r="B501" s="187"/>
      <c r="C501" s="133" t="str">
        <f>Egresos!B330</f>
        <v>Fondos de Emergencia</v>
      </c>
      <c r="D501" s="134">
        <f>(Egresos!C330)/1000</f>
        <v>0</v>
      </c>
      <c r="E501" s="134">
        <f>(Egresos!D330)/1000</f>
        <v>0</v>
      </c>
      <c r="F501" s="134">
        <f>(Egresos!E330)/1000</f>
        <v>0</v>
      </c>
      <c r="G501" s="134">
        <f>(Egresos!F330)/1000</f>
        <v>0</v>
      </c>
    </row>
    <row r="502" spans="1:7" x14ac:dyDescent="0.2">
      <c r="A502" s="132" t="str">
        <f>Egresos!A331</f>
        <v>EEE.24.01.002.000.000</v>
      </c>
      <c r="B502" s="187"/>
      <c r="C502" s="133" t="str">
        <f>Egresos!B331</f>
        <v>Educación - Pers. Jurídicas Priv. Art. 13 D.F.L. Nº 1, 3063/80</v>
      </c>
      <c r="D502" s="134">
        <f>(Egresos!C331)/1000</f>
        <v>0</v>
      </c>
      <c r="E502" s="134">
        <f>(Egresos!D331)/1000</f>
        <v>0</v>
      </c>
      <c r="F502" s="134">
        <f>(Egresos!E331)/1000</f>
        <v>0</v>
      </c>
      <c r="G502" s="134">
        <f>(Egresos!F331)/1000</f>
        <v>0</v>
      </c>
    </row>
    <row r="503" spans="1:7" x14ac:dyDescent="0.2">
      <c r="A503" s="132" t="str">
        <f>Egresos!A332</f>
        <v>EEE.24.01.003.000.000</v>
      </c>
      <c r="B503" s="187"/>
      <c r="C503" s="133" t="str">
        <f>Egresos!B332</f>
        <v>Salud - Pers. Jurídicas Priv.  Art. 13 D.F.L. Nº 1, 3063/80</v>
      </c>
      <c r="D503" s="134">
        <f>(Egresos!C332)/1000</f>
        <v>0</v>
      </c>
      <c r="E503" s="134">
        <f>(Egresos!D332)/1000</f>
        <v>0</v>
      </c>
      <c r="F503" s="134">
        <f>(Egresos!E332)/1000</f>
        <v>0</v>
      </c>
      <c r="G503" s="134">
        <f>(Egresos!F332)/1000</f>
        <v>0</v>
      </c>
    </row>
    <row r="504" spans="1:7" x14ac:dyDescent="0.2">
      <c r="A504" s="132" t="str">
        <f>Egresos!A333</f>
        <v>EEE.24.01.004.000.000</v>
      </c>
      <c r="B504" s="187"/>
      <c r="C504" s="133" t="str">
        <f>Egresos!B333</f>
        <v>Organizaciones Comunitarias</v>
      </c>
      <c r="D504" s="134">
        <f>(Egresos!C333)/1000</f>
        <v>0</v>
      </c>
      <c r="E504" s="134">
        <f>(Egresos!D333)/1000</f>
        <v>0</v>
      </c>
      <c r="F504" s="134">
        <f>(Egresos!E333)/1000</f>
        <v>0</v>
      </c>
      <c r="G504" s="134">
        <f>(Egresos!F333)/1000</f>
        <v>0</v>
      </c>
    </row>
    <row r="505" spans="1:7" x14ac:dyDescent="0.2">
      <c r="A505" s="132" t="str">
        <f>Egresos!A334</f>
        <v>EEE.24.01.005.000.000</v>
      </c>
      <c r="B505" s="187"/>
      <c r="C505" s="133" t="str">
        <f>Egresos!B334</f>
        <v xml:space="preserve">Otras Personas Jurídicas Privadas </v>
      </c>
      <c r="D505" s="134">
        <f>(Egresos!C334)/1000</f>
        <v>0</v>
      </c>
      <c r="E505" s="134">
        <f>(Egresos!D334)/1000</f>
        <v>0</v>
      </c>
      <c r="F505" s="134">
        <f>(Egresos!E334)/1000</f>
        <v>0</v>
      </c>
      <c r="G505" s="134">
        <f>(Egresos!F334)/1000</f>
        <v>0</v>
      </c>
    </row>
    <row r="506" spans="1:7" x14ac:dyDescent="0.2">
      <c r="A506" s="132" t="str">
        <f>Egresos!A335</f>
        <v>EEE.24.01.006.000.000</v>
      </c>
      <c r="B506" s="187"/>
      <c r="C506" s="133" t="str">
        <f>Egresos!B335</f>
        <v>Voluntariado</v>
      </c>
      <c r="D506" s="134">
        <f>(Egresos!C335)/1000</f>
        <v>0</v>
      </c>
      <c r="E506" s="134">
        <f>(Egresos!D335)/1000</f>
        <v>0</v>
      </c>
      <c r="F506" s="134">
        <f>(Egresos!E335)/1000</f>
        <v>0</v>
      </c>
      <c r="G506" s="134">
        <f>(Egresos!F335)/1000</f>
        <v>0</v>
      </c>
    </row>
    <row r="507" spans="1:7" x14ac:dyDescent="0.2">
      <c r="A507" s="132" t="str">
        <f>Egresos!A336</f>
        <v>EEE.24.01.007.000.000</v>
      </c>
      <c r="B507" s="187"/>
      <c r="C507" s="133" t="str">
        <f>Egresos!B336</f>
        <v>Asistencia Social a Personas Naturales</v>
      </c>
      <c r="D507" s="134">
        <f>(Egresos!C336)/1000</f>
        <v>0</v>
      </c>
      <c r="E507" s="134">
        <f>(Egresos!D336)/1000</f>
        <v>0</v>
      </c>
      <c r="F507" s="134">
        <f>(Egresos!E336)/1000</f>
        <v>0</v>
      </c>
      <c r="G507" s="134">
        <f>(Egresos!F336)/1000</f>
        <v>0</v>
      </c>
    </row>
    <row r="508" spans="1:7" x14ac:dyDescent="0.2">
      <c r="A508" s="132" t="str">
        <f>Egresos!A337</f>
        <v>EEE.24.01.008.000.000</v>
      </c>
      <c r="B508" s="187"/>
      <c r="C508" s="133" t="str">
        <f>Egresos!B337</f>
        <v>Premios y Otros</v>
      </c>
      <c r="D508" s="134">
        <f>(Egresos!C337)/1000</f>
        <v>0</v>
      </c>
      <c r="E508" s="134">
        <f>(Egresos!D337)/1000</f>
        <v>0</v>
      </c>
      <c r="F508" s="134">
        <f>(Egresos!E337)/1000</f>
        <v>0</v>
      </c>
      <c r="G508" s="134">
        <f>(Egresos!F337)/1000</f>
        <v>0</v>
      </c>
    </row>
    <row r="509" spans="1:7" x14ac:dyDescent="0.2">
      <c r="A509" s="132" t="str">
        <f>Egresos!A338</f>
        <v>EEE.24.01.009.000.000</v>
      </c>
      <c r="B509" s="187"/>
      <c r="C509" s="133" t="str">
        <f>Egresos!B338</f>
        <v>Educación Prebásica - Personas Juridicas Privadas art 13, DFL Nº1 3.063/80</v>
      </c>
      <c r="D509" s="134">
        <f>(Egresos!C338)/1000</f>
        <v>0</v>
      </c>
      <c r="E509" s="134">
        <f>(Egresos!D338)/1000</f>
        <v>0</v>
      </c>
      <c r="F509" s="134">
        <f>(Egresos!E338)/1000</f>
        <v>0</v>
      </c>
      <c r="G509" s="134">
        <f>(Egresos!F338)/1000</f>
        <v>0</v>
      </c>
    </row>
    <row r="510" spans="1:7" x14ac:dyDescent="0.2">
      <c r="A510" s="132" t="str">
        <f>Egresos!A339</f>
        <v>EEE.24.01.999.000.000</v>
      </c>
      <c r="B510" s="187"/>
      <c r="C510" s="133" t="str">
        <f>Egresos!B339</f>
        <v>Otras Transferencias al Sector Privado</v>
      </c>
      <c r="D510" s="134">
        <f>(Egresos!C339)/1000</f>
        <v>0</v>
      </c>
      <c r="E510" s="134">
        <f>(Egresos!D339)/1000</f>
        <v>0</v>
      </c>
      <c r="F510" s="134">
        <f>(Egresos!E339)/1000</f>
        <v>0</v>
      </c>
      <c r="G510" s="134">
        <f>(Egresos!F339)/1000</f>
        <v>0</v>
      </c>
    </row>
    <row r="511" spans="1:7" x14ac:dyDescent="0.2">
      <c r="A511" s="132" t="str">
        <f>Egresos!A340</f>
        <v>EEE.24.03.000.000.000</v>
      </c>
      <c r="B511" s="187"/>
      <c r="C511" s="133" t="str">
        <f>Egresos!B340</f>
        <v>A OTRAS ENTIDADES PUBLICAS</v>
      </c>
      <c r="D511" s="134">
        <f>(Egresos!C340)/1000</f>
        <v>0</v>
      </c>
      <c r="E511" s="134">
        <f>(Egresos!D340)/1000</f>
        <v>0</v>
      </c>
      <c r="F511" s="134">
        <f>(Egresos!E340)/1000</f>
        <v>0</v>
      </c>
      <c r="G511" s="134">
        <f>(Egresos!F340)/1000</f>
        <v>0</v>
      </c>
    </row>
    <row r="512" spans="1:7" x14ac:dyDescent="0.2">
      <c r="A512" s="132" t="str">
        <f>Egresos!A341</f>
        <v>EEE.24.03.001.000.000</v>
      </c>
      <c r="B512" s="187"/>
      <c r="C512" s="133" t="str">
        <f>Egresos!B341</f>
        <v>A la  Junta Nacional de Auxilio Escolar y B ecas</v>
      </c>
      <c r="D512" s="134">
        <f>(Egresos!C341)/1000</f>
        <v>0</v>
      </c>
      <c r="E512" s="134">
        <f>(Egresos!D341)/1000</f>
        <v>0</v>
      </c>
      <c r="F512" s="134">
        <f>(Egresos!E341)/1000</f>
        <v>0</v>
      </c>
      <c r="G512" s="134">
        <f>(Egresos!F341)/1000</f>
        <v>0</v>
      </c>
    </row>
    <row r="513" spans="1:7" x14ac:dyDescent="0.2">
      <c r="A513" s="132" t="str">
        <f>Egresos!A342</f>
        <v>EEE.24.03.002.000.000</v>
      </c>
      <c r="B513" s="187"/>
      <c r="C513" s="133" t="str">
        <f>Egresos!B342</f>
        <v>A los Servicios de Salud</v>
      </c>
      <c r="D513" s="134">
        <f>(Egresos!C342)/1000</f>
        <v>0</v>
      </c>
      <c r="E513" s="134">
        <f>(Egresos!D342)/1000</f>
        <v>0</v>
      </c>
      <c r="F513" s="134">
        <f>(Egresos!E342)/1000</f>
        <v>0</v>
      </c>
      <c r="G513" s="134">
        <f>(Egresos!F342)/1000</f>
        <v>0</v>
      </c>
    </row>
    <row r="514" spans="1:7" x14ac:dyDescent="0.2">
      <c r="A514" s="132" t="str">
        <f>Egresos!A343</f>
        <v>EEE.24.03.002.001.000</v>
      </c>
      <c r="B514" s="187"/>
      <c r="C514" s="133" t="str">
        <f>Egresos!B343</f>
        <v>Multa Ley de Alcoholes</v>
      </c>
      <c r="D514" s="134">
        <f>(Egresos!C343)/1000</f>
        <v>0</v>
      </c>
      <c r="E514" s="134">
        <f>(Egresos!D343)/1000</f>
        <v>0</v>
      </c>
      <c r="F514" s="134">
        <f>(Egresos!E343)/1000</f>
        <v>0</v>
      </c>
      <c r="G514" s="134">
        <f>(Egresos!F343)/1000</f>
        <v>0</v>
      </c>
    </row>
    <row r="515" spans="1:7" x14ac:dyDescent="0.2">
      <c r="A515" s="132" t="str">
        <f>Egresos!A344</f>
        <v>EEE.24.03.080.000.000</v>
      </c>
      <c r="B515" s="187"/>
      <c r="C515" s="133" t="str">
        <f>Egresos!B344</f>
        <v>A las Asociaciones</v>
      </c>
      <c r="D515" s="134">
        <f>(Egresos!C344)/1000</f>
        <v>0</v>
      </c>
      <c r="E515" s="134">
        <f>(Egresos!D344)/1000</f>
        <v>0</v>
      </c>
      <c r="F515" s="134">
        <f>(Egresos!E344)/1000</f>
        <v>0</v>
      </c>
      <c r="G515" s="134">
        <f>(Egresos!F344)/1000</f>
        <v>0</v>
      </c>
    </row>
    <row r="516" spans="1:7" x14ac:dyDescent="0.2">
      <c r="A516" s="132" t="str">
        <f>Egresos!A345</f>
        <v>EEE.24.03.080.001.000</v>
      </c>
      <c r="B516" s="187"/>
      <c r="C516" s="133" t="str">
        <f>Egresos!B345</f>
        <v>A la Asociación Chilena de Municipalidades</v>
      </c>
      <c r="D516" s="134">
        <f>(Egresos!C345)/1000</f>
        <v>0</v>
      </c>
      <c r="E516" s="134">
        <f>(Egresos!D345)/1000</f>
        <v>0</v>
      </c>
      <c r="F516" s="134">
        <f>(Egresos!E345)/1000</f>
        <v>0</v>
      </c>
      <c r="G516" s="134">
        <f>(Egresos!F345)/1000</f>
        <v>0</v>
      </c>
    </row>
    <row r="517" spans="1:7" x14ac:dyDescent="0.2">
      <c r="A517" s="132" t="str">
        <f>Egresos!A346</f>
        <v>EEE.24.03.080.002.000</v>
      </c>
      <c r="B517" s="187"/>
      <c r="C517" s="133" t="str">
        <f>Egresos!B346</f>
        <v>A Otras Asociaciones</v>
      </c>
      <c r="D517" s="134">
        <f>(Egresos!C346)/1000</f>
        <v>0</v>
      </c>
      <c r="E517" s="134">
        <f>(Egresos!D346)/1000</f>
        <v>0</v>
      </c>
      <c r="F517" s="134">
        <f>(Egresos!E346)/1000</f>
        <v>0</v>
      </c>
      <c r="G517" s="134">
        <f>(Egresos!F346)/1000</f>
        <v>0</v>
      </c>
    </row>
    <row r="518" spans="1:7" x14ac:dyDescent="0.2">
      <c r="A518" s="132" t="str">
        <f>Egresos!A347</f>
        <v>EEE.24.03.090.000.000</v>
      </c>
      <c r="B518" s="187"/>
      <c r="C518" s="133" t="str">
        <f>Egresos!B347</f>
        <v>Al Fondo Común Municipal - Permisos de Circulación</v>
      </c>
      <c r="D518" s="134">
        <f>(Egresos!C347)/1000</f>
        <v>0</v>
      </c>
      <c r="E518" s="134">
        <f>(Egresos!D347)/1000</f>
        <v>0</v>
      </c>
      <c r="F518" s="134">
        <f>(Egresos!E347)/1000</f>
        <v>0</v>
      </c>
      <c r="G518" s="134">
        <f>(Egresos!F347)/1000</f>
        <v>0</v>
      </c>
    </row>
    <row r="519" spans="1:7" x14ac:dyDescent="0.2">
      <c r="A519" s="132" t="str">
        <f>Egresos!A348</f>
        <v>EEE.24.03.090.001.000</v>
      </c>
      <c r="B519" s="187"/>
      <c r="C519" s="133" t="str">
        <f>Egresos!B348</f>
        <v>Aporte Año Vigente</v>
      </c>
      <c r="D519" s="134">
        <f>(Egresos!C348)/1000</f>
        <v>0</v>
      </c>
      <c r="E519" s="134">
        <f>(Egresos!D348)/1000</f>
        <v>0</v>
      </c>
      <c r="F519" s="134">
        <f>(Egresos!E348)/1000</f>
        <v>0</v>
      </c>
      <c r="G519" s="134">
        <f>(Egresos!F348)/1000</f>
        <v>0</v>
      </c>
    </row>
    <row r="520" spans="1:7" x14ac:dyDescent="0.2">
      <c r="A520" s="132" t="str">
        <f>Egresos!A349</f>
        <v>EEE.24.03.090.002.000</v>
      </c>
      <c r="B520" s="187"/>
      <c r="C520" s="133" t="str">
        <f>Egresos!B349</f>
        <v>Aporte Otros Años</v>
      </c>
      <c r="D520" s="134">
        <f>(Egresos!C349)/1000</f>
        <v>0</v>
      </c>
      <c r="E520" s="134">
        <f>(Egresos!D349)/1000</f>
        <v>0</v>
      </c>
      <c r="F520" s="134">
        <f>(Egresos!E349)/1000</f>
        <v>0</v>
      </c>
      <c r="G520" s="134">
        <f>(Egresos!F349)/1000</f>
        <v>0</v>
      </c>
    </row>
    <row r="521" spans="1:7" x14ac:dyDescent="0.2">
      <c r="A521" s="132" t="str">
        <f>Egresos!A350</f>
        <v>EEE.24.03.090.003.000</v>
      </c>
      <c r="B521" s="187"/>
      <c r="C521" s="133" t="str">
        <f>Egresos!B350</f>
        <v>Intereses y Reajustes Pagados</v>
      </c>
      <c r="D521" s="134">
        <f>(Egresos!C350)/1000</f>
        <v>0</v>
      </c>
      <c r="E521" s="134">
        <f>(Egresos!D350)/1000</f>
        <v>0</v>
      </c>
      <c r="F521" s="134">
        <f>(Egresos!E350)/1000</f>
        <v>0</v>
      </c>
      <c r="G521" s="134">
        <f>(Egresos!F350)/1000</f>
        <v>0</v>
      </c>
    </row>
    <row r="522" spans="1:7" x14ac:dyDescent="0.2">
      <c r="A522" s="132" t="str">
        <f>Egresos!A351</f>
        <v>EEE.24.03.091.000.000</v>
      </c>
      <c r="B522" s="187"/>
      <c r="C522" s="133" t="str">
        <f>Egresos!B351</f>
        <v>Al Fondo Común Municipal - Patentes Municipales</v>
      </c>
      <c r="D522" s="134">
        <f>(Egresos!C351)/1000</f>
        <v>0</v>
      </c>
      <c r="E522" s="134">
        <f>(Egresos!D351)/1000</f>
        <v>0</v>
      </c>
      <c r="F522" s="134">
        <f>(Egresos!E351)/1000</f>
        <v>0</v>
      </c>
      <c r="G522" s="134">
        <f>(Egresos!F351)/1000</f>
        <v>0</v>
      </c>
    </row>
    <row r="523" spans="1:7" x14ac:dyDescent="0.2">
      <c r="A523" s="132" t="str">
        <f>Egresos!A352</f>
        <v>EEE.24.03.091.001.000</v>
      </c>
      <c r="B523" s="187"/>
      <c r="C523" s="133" t="str">
        <f>Egresos!B352</f>
        <v>Aporte Año Vigente</v>
      </c>
      <c r="D523" s="134">
        <f>(Egresos!C352)/1000</f>
        <v>0</v>
      </c>
      <c r="E523" s="134">
        <f>(Egresos!D352)/1000</f>
        <v>0</v>
      </c>
      <c r="F523" s="134">
        <f>(Egresos!E352)/1000</f>
        <v>0</v>
      </c>
      <c r="G523" s="134">
        <f>(Egresos!F352)/1000</f>
        <v>0</v>
      </c>
    </row>
    <row r="524" spans="1:7" x14ac:dyDescent="0.2">
      <c r="A524" s="132" t="str">
        <f>Egresos!A353</f>
        <v>EEE.24.03.091.002.000</v>
      </c>
      <c r="B524" s="187"/>
      <c r="C524" s="133" t="str">
        <f>Egresos!B353</f>
        <v>Aporte Otros Años</v>
      </c>
      <c r="D524" s="134">
        <f>(Egresos!C353)/1000</f>
        <v>0</v>
      </c>
      <c r="E524" s="134">
        <f>(Egresos!D353)/1000</f>
        <v>0</v>
      </c>
      <c r="F524" s="134">
        <f>(Egresos!E353)/1000</f>
        <v>0</v>
      </c>
      <c r="G524" s="134">
        <f>(Egresos!F353)/1000</f>
        <v>0</v>
      </c>
    </row>
    <row r="525" spans="1:7" x14ac:dyDescent="0.2">
      <c r="A525" s="132" t="str">
        <f>Egresos!A354</f>
        <v>EEE.24.03.091.003.000</v>
      </c>
      <c r="B525" s="187"/>
      <c r="C525" s="133" t="str">
        <f>Egresos!B354</f>
        <v>Intereses y Reajustes Pagados</v>
      </c>
      <c r="D525" s="134">
        <f>(Egresos!C354)/1000</f>
        <v>0</v>
      </c>
      <c r="E525" s="134">
        <f>(Egresos!D354)/1000</f>
        <v>0</v>
      </c>
      <c r="F525" s="134">
        <f>(Egresos!E354)/1000</f>
        <v>0</v>
      </c>
      <c r="G525" s="134">
        <f>(Egresos!F354)/1000</f>
        <v>0</v>
      </c>
    </row>
    <row r="526" spans="1:7" x14ac:dyDescent="0.2">
      <c r="A526" s="132" t="str">
        <f>Egresos!A355</f>
        <v>EEE.24.03.092.000.000</v>
      </c>
      <c r="B526" s="187"/>
      <c r="C526" s="133" t="str">
        <f>Egresos!B355</f>
        <v>Al Fondo Común Municipal - Multas</v>
      </c>
      <c r="D526" s="134">
        <f>(Egresos!C355)/1000</f>
        <v>0</v>
      </c>
      <c r="E526" s="134">
        <f>(Egresos!D355)/1000</f>
        <v>0</v>
      </c>
      <c r="F526" s="134">
        <f>(Egresos!E355)/1000</f>
        <v>0</v>
      </c>
      <c r="G526" s="134">
        <f>(Egresos!F355)/1000</f>
        <v>0</v>
      </c>
    </row>
    <row r="527" spans="1:7" x14ac:dyDescent="0.2">
      <c r="A527" s="132" t="str">
        <f>Egresos!A356</f>
        <v>EEE.24.03.092.001.000</v>
      </c>
      <c r="B527" s="187"/>
      <c r="C527" s="133" t="str">
        <f>Egresos!B356</f>
        <v>Multas Art. 14, N°6,  Inc. 1°, ley N° 18.695 - Equipos de Registros</v>
      </c>
      <c r="D527" s="134">
        <f>(Egresos!C356)/1000</f>
        <v>0</v>
      </c>
      <c r="E527" s="134">
        <f>(Egresos!D356)/1000</f>
        <v>0</v>
      </c>
      <c r="F527" s="134">
        <f>(Egresos!E356)/1000</f>
        <v>0</v>
      </c>
      <c r="G527" s="134">
        <f>(Egresos!F356)/1000</f>
        <v>0</v>
      </c>
    </row>
    <row r="528" spans="1:7" x14ac:dyDescent="0.2">
      <c r="A528" s="132" t="str">
        <f>Egresos!A357</f>
        <v>EEE.24.03.092.002.000</v>
      </c>
      <c r="B528" s="187"/>
      <c r="C528" s="133" t="str">
        <f>Egresos!B357</f>
        <v>Multas Art. 14, N°6,  Inc. 2°, ley N° 18.695 – Multas TAG</v>
      </c>
      <c r="D528" s="134">
        <f>(Egresos!C357)/1000</f>
        <v>0</v>
      </c>
      <c r="E528" s="134">
        <f>(Egresos!D357)/1000</f>
        <v>0</v>
      </c>
      <c r="F528" s="134">
        <f>(Egresos!E357)/1000</f>
        <v>0</v>
      </c>
      <c r="G528" s="134">
        <f>(Egresos!F357)/1000</f>
        <v>0</v>
      </c>
    </row>
    <row r="529" spans="1:7" x14ac:dyDescent="0.2">
      <c r="A529" s="132" t="str">
        <f>Egresos!A358</f>
        <v>EEE.24.03.092.003.000</v>
      </c>
      <c r="B529" s="187"/>
      <c r="C529" s="133" t="str">
        <f>Egresos!B358</f>
        <v>Multas Art. 42, Decreto N° 900 de 1996 Ministerio de Obras Públicas</v>
      </c>
      <c r="D529" s="134">
        <f>(Egresos!C358)/1000</f>
        <v>0</v>
      </c>
      <c r="E529" s="134">
        <f>(Egresos!D358)/1000</f>
        <v>0</v>
      </c>
      <c r="F529" s="134">
        <f>(Egresos!E358)/1000</f>
        <v>0</v>
      </c>
      <c r="G529" s="134">
        <f>(Egresos!F358)/1000</f>
        <v>0</v>
      </c>
    </row>
    <row r="530" spans="1:7" x14ac:dyDescent="0.2">
      <c r="A530" s="132" t="str">
        <f>Egresos!A359</f>
        <v>EEE.24.03.099.000.000</v>
      </c>
      <c r="B530" s="187"/>
      <c r="C530" s="133" t="str">
        <f>Egresos!B359</f>
        <v>A Otras Entidades Públicas</v>
      </c>
      <c r="D530" s="134">
        <f>(Egresos!C359)/1000</f>
        <v>0</v>
      </c>
      <c r="E530" s="134">
        <f>(Egresos!D359)/1000</f>
        <v>0</v>
      </c>
      <c r="F530" s="134">
        <f>(Egresos!E359)/1000</f>
        <v>0</v>
      </c>
      <c r="G530" s="134">
        <f>(Egresos!F359)/1000</f>
        <v>0</v>
      </c>
    </row>
    <row r="531" spans="1:7" x14ac:dyDescent="0.2">
      <c r="A531" s="132" t="str">
        <f>Egresos!A360</f>
        <v>EEE.24.03.100.000.000</v>
      </c>
      <c r="B531" s="187"/>
      <c r="C531" s="133" t="str">
        <f>Egresos!B360</f>
        <v>A Otras Municipalidades</v>
      </c>
      <c r="D531" s="134">
        <f>(Egresos!C360)/1000</f>
        <v>0</v>
      </c>
      <c r="E531" s="134">
        <f>(Egresos!D360)/1000</f>
        <v>0</v>
      </c>
      <c r="F531" s="134">
        <f>(Egresos!E360)/1000</f>
        <v>0</v>
      </c>
      <c r="G531" s="134">
        <f>(Egresos!F360)/1000</f>
        <v>0</v>
      </c>
    </row>
    <row r="532" spans="1:7" x14ac:dyDescent="0.2">
      <c r="A532" s="132" t="str">
        <f>Egresos!A361</f>
        <v>EEE.24.03.101.000.000</v>
      </c>
      <c r="B532" s="187"/>
      <c r="C532" s="133" t="str">
        <f>Egresos!B361</f>
        <v>A Servicios Incorporados a su Gestión</v>
      </c>
      <c r="D532" s="134">
        <f>(Egresos!C361)/1000</f>
        <v>0</v>
      </c>
      <c r="E532" s="134">
        <f>(Egresos!D361)/1000</f>
        <v>0</v>
      </c>
      <c r="F532" s="134">
        <f>(Egresos!E361)/1000</f>
        <v>0</v>
      </c>
      <c r="G532" s="134">
        <f>(Egresos!F361)/1000</f>
        <v>0</v>
      </c>
    </row>
    <row r="533" spans="1:7" x14ac:dyDescent="0.2">
      <c r="A533" s="132" t="str">
        <f>Egresos!A362</f>
        <v>EEE.24.03.101.001.000</v>
      </c>
      <c r="B533" s="187"/>
      <c r="C533" s="133" t="str">
        <f>Egresos!B362</f>
        <v>A Educación</v>
      </c>
      <c r="D533" s="134">
        <f>(Egresos!C362)/1000</f>
        <v>0</v>
      </c>
      <c r="E533" s="134">
        <f>(Egresos!D362)/1000</f>
        <v>0</v>
      </c>
      <c r="F533" s="134">
        <f>(Egresos!E362)/1000</f>
        <v>0</v>
      </c>
      <c r="G533" s="134">
        <f>(Egresos!F362)/1000</f>
        <v>0</v>
      </c>
    </row>
    <row r="534" spans="1:7" x14ac:dyDescent="0.2">
      <c r="A534" s="132" t="str">
        <f>Egresos!A363</f>
        <v>EEE.24.03.101.002.000</v>
      </c>
      <c r="B534" s="187"/>
      <c r="C534" s="133" t="str">
        <f>Egresos!B363</f>
        <v>A Salud</v>
      </c>
      <c r="D534" s="134">
        <f>(Egresos!C363)/1000</f>
        <v>0</v>
      </c>
      <c r="E534" s="134">
        <f>(Egresos!D363)/1000</f>
        <v>0</v>
      </c>
      <c r="F534" s="134">
        <f>(Egresos!E363)/1000</f>
        <v>0</v>
      </c>
      <c r="G534" s="134">
        <f>(Egresos!F363)/1000</f>
        <v>0</v>
      </c>
    </row>
    <row r="535" spans="1:7" x14ac:dyDescent="0.2">
      <c r="A535" s="132" t="str">
        <f>Egresos!A364</f>
        <v>EEE.24.03.101.003.000</v>
      </c>
      <c r="B535" s="187"/>
      <c r="C535" s="133" t="str">
        <f>Egresos!B364</f>
        <v>A Cementerios</v>
      </c>
      <c r="D535" s="134">
        <f>(Egresos!C364)/1000</f>
        <v>0</v>
      </c>
      <c r="E535" s="134">
        <f>(Egresos!D364)/1000</f>
        <v>0</v>
      </c>
      <c r="F535" s="134">
        <f>(Egresos!E364)/1000</f>
        <v>0</v>
      </c>
      <c r="G535" s="134">
        <f>(Egresos!F364)/1000</f>
        <v>0</v>
      </c>
    </row>
    <row r="536" spans="1:7" x14ac:dyDescent="0.2">
      <c r="A536" s="132" t="str">
        <f>Egresos!A365</f>
        <v>EEE.24.07.000.000.000</v>
      </c>
      <c r="B536" s="187"/>
      <c r="C536" s="133" t="str">
        <f>Egresos!B365</f>
        <v>A ORGANISMOS INTERNACIONALES</v>
      </c>
      <c r="D536" s="134">
        <f>(Egresos!C365)/1000</f>
        <v>0</v>
      </c>
      <c r="E536" s="134">
        <f>(Egresos!D365)/1000</f>
        <v>0</v>
      </c>
      <c r="F536" s="134">
        <f>(Egresos!E365)/1000</f>
        <v>0</v>
      </c>
      <c r="G536" s="134">
        <f>(Egresos!F365)/1000</f>
        <v>0</v>
      </c>
    </row>
    <row r="537" spans="1:7" x14ac:dyDescent="0.2">
      <c r="A537" s="132" t="str">
        <f>Egresos!A366</f>
        <v>EEE.24.07.001.000.000</v>
      </c>
      <c r="B537" s="187"/>
      <c r="C537" s="133" t="str">
        <f>Egresos!B366</f>
        <v>A Mercociudades</v>
      </c>
      <c r="D537" s="134">
        <f>(Egresos!C366)/1000</f>
        <v>0</v>
      </c>
      <c r="E537" s="134">
        <f>(Egresos!D366)/1000</f>
        <v>0</v>
      </c>
      <c r="F537" s="134">
        <f>(Egresos!E366)/1000</f>
        <v>0</v>
      </c>
      <c r="G537" s="134">
        <f>(Egresos!F366)/1000</f>
        <v>0</v>
      </c>
    </row>
    <row r="538" spans="1:7" x14ac:dyDescent="0.2">
      <c r="A538" s="132" t="str">
        <f>Egresos!A367</f>
        <v>EEE.24.07.099.000.000</v>
      </c>
      <c r="B538" s="187"/>
      <c r="C538" s="133" t="str">
        <f>Egresos!B367</f>
        <v xml:space="preserve">A Otros Organismos Internacionales </v>
      </c>
      <c r="D538" s="134">
        <f>(Egresos!C367)/1000</f>
        <v>0</v>
      </c>
      <c r="E538" s="134">
        <f>(Egresos!D367)/1000</f>
        <v>0</v>
      </c>
      <c r="F538" s="134">
        <f>(Egresos!E367)/1000</f>
        <v>0</v>
      </c>
      <c r="G538" s="134">
        <f>(Egresos!F367)/1000</f>
        <v>0</v>
      </c>
    </row>
    <row r="539" spans="1:7" x14ac:dyDescent="0.2">
      <c r="A539" s="132" t="str">
        <f>Egresos!A368</f>
        <v>EEE.25.00.000.000.000</v>
      </c>
      <c r="B539" s="187"/>
      <c r="C539" s="133" t="str">
        <f>Egresos!B368</f>
        <v>C X P INTEGROS AL FISCO</v>
      </c>
      <c r="D539" s="134">
        <f>(Egresos!C368)/1000</f>
        <v>0</v>
      </c>
      <c r="E539" s="134">
        <f>(Egresos!D368)/1000</f>
        <v>0</v>
      </c>
      <c r="F539" s="134">
        <f>(Egresos!E368)/1000</f>
        <v>0</v>
      </c>
      <c r="G539" s="134">
        <f>(Egresos!F368)/1000</f>
        <v>0</v>
      </c>
    </row>
    <row r="540" spans="1:7" x14ac:dyDescent="0.2">
      <c r="A540" s="132" t="str">
        <f>Egresos!A369</f>
        <v>EEE.25.01.000.000.000</v>
      </c>
      <c r="B540" s="187"/>
      <c r="C540" s="133" t="str">
        <f>Egresos!B369</f>
        <v>IMPUESTOS</v>
      </c>
      <c r="D540" s="134">
        <f>(Egresos!C369)/1000</f>
        <v>0</v>
      </c>
      <c r="E540" s="134">
        <f>(Egresos!D369)/1000</f>
        <v>0</v>
      </c>
      <c r="F540" s="134">
        <f>(Egresos!E369)/1000</f>
        <v>0</v>
      </c>
      <c r="G540" s="134">
        <f>(Egresos!F369)/1000</f>
        <v>0</v>
      </c>
    </row>
    <row r="541" spans="1:7" x14ac:dyDescent="0.2">
      <c r="A541" s="132" t="str">
        <f>Egresos!A370</f>
        <v>EEE.25.99.000.000.000</v>
      </c>
      <c r="B541" s="187"/>
      <c r="C541" s="133" t="str">
        <f>Egresos!B370</f>
        <v>Otros Integros al Fisco</v>
      </c>
      <c r="D541" s="134">
        <f>(Egresos!C370)/1000</f>
        <v>0</v>
      </c>
      <c r="E541" s="134">
        <f>(Egresos!D370)/1000</f>
        <v>0</v>
      </c>
      <c r="F541" s="134">
        <f>(Egresos!E370)/1000</f>
        <v>0</v>
      </c>
      <c r="G541" s="134">
        <f>(Egresos!F370)/1000</f>
        <v>0</v>
      </c>
    </row>
    <row r="542" spans="1:7" x14ac:dyDescent="0.2">
      <c r="A542" s="132" t="str">
        <f>Egresos!A371</f>
        <v>EEE.26.00.000.000.000</v>
      </c>
      <c r="B542" s="187"/>
      <c r="C542" s="133" t="str">
        <f>Egresos!B371</f>
        <v>CxP OTROS GASTOS CORRIENTES</v>
      </c>
      <c r="D542" s="134">
        <f>(Egresos!C371)/1000</f>
        <v>0</v>
      </c>
      <c r="E542" s="134">
        <f>(Egresos!D371)/1000</f>
        <v>3520</v>
      </c>
      <c r="F542" s="134">
        <f>(Egresos!E371)/1000</f>
        <v>3520</v>
      </c>
      <c r="G542" s="134">
        <f>(Egresos!F371)/1000</f>
        <v>0</v>
      </c>
    </row>
    <row r="543" spans="1:7" x14ac:dyDescent="0.2">
      <c r="A543" s="132" t="str">
        <f>Egresos!A372</f>
        <v>EEE.26.01.000.000.000</v>
      </c>
      <c r="B543" s="187"/>
      <c r="C543" s="133" t="str">
        <f>Egresos!B372</f>
        <v>DEVOLUCIONES</v>
      </c>
      <c r="D543" s="134">
        <f>(Egresos!C372)/1000</f>
        <v>0</v>
      </c>
      <c r="E543" s="134">
        <f>(Egresos!D372)/1000</f>
        <v>0</v>
      </c>
      <c r="F543" s="134">
        <f>(Egresos!E372)/1000</f>
        <v>0</v>
      </c>
      <c r="G543" s="134">
        <f>(Egresos!F372)/1000</f>
        <v>0</v>
      </c>
    </row>
    <row r="544" spans="1:7" x14ac:dyDescent="0.2">
      <c r="A544" s="132" t="str">
        <f>Egresos!A373</f>
        <v>EEE.26.02.000.000.000</v>
      </c>
      <c r="B544" s="187"/>
      <c r="C544" s="133" t="str">
        <f>Egresos!B373</f>
        <v>COMPENSACIÓN POR DAÑOS A TERCERO Y/O A LA PROPIEDAD</v>
      </c>
      <c r="D544" s="134">
        <f>(Egresos!C373)/1000</f>
        <v>0</v>
      </c>
      <c r="E544" s="134">
        <f>(Egresos!D373)/1000</f>
        <v>3520</v>
      </c>
      <c r="F544" s="134">
        <f>(Egresos!E373)/1000</f>
        <v>3520</v>
      </c>
      <c r="G544" s="134">
        <f>(Egresos!F373)/1000</f>
        <v>0</v>
      </c>
    </row>
    <row r="545" spans="1:7" x14ac:dyDescent="0.2">
      <c r="A545" s="132" t="str">
        <f>Egresos!A374</f>
        <v>EEE.26.04.000.000.000</v>
      </c>
      <c r="B545" s="187"/>
      <c r="C545" s="133" t="str">
        <f>Egresos!B374</f>
        <v>APLICACIÓN FONDOS DE TERCEROS</v>
      </c>
      <c r="D545" s="134">
        <f>(Egresos!C374)/1000</f>
        <v>0</v>
      </c>
      <c r="E545" s="134">
        <f>(Egresos!D374)/1000</f>
        <v>0</v>
      </c>
      <c r="F545" s="134">
        <f>(Egresos!E374)/1000</f>
        <v>0</v>
      </c>
      <c r="G545" s="134">
        <f>(Egresos!F374)/1000</f>
        <v>0</v>
      </c>
    </row>
    <row r="546" spans="1:7" x14ac:dyDescent="0.2">
      <c r="A546" s="132" t="str">
        <f>Egresos!A375</f>
        <v>EEE.26.04.001.000.000</v>
      </c>
      <c r="B546" s="187"/>
      <c r="C546" s="133" t="str">
        <f>Egresos!B375</f>
        <v>Arancel al Registro de Multas de Tránsito No Pagadas</v>
      </c>
      <c r="D546" s="134">
        <f>(Egresos!C375)/1000</f>
        <v>0</v>
      </c>
      <c r="E546" s="134">
        <f>(Egresos!D375)/1000</f>
        <v>0</v>
      </c>
      <c r="F546" s="134">
        <f>(Egresos!E375)/1000</f>
        <v>0</v>
      </c>
      <c r="G546" s="134">
        <f>(Egresos!F375)/1000</f>
        <v>0</v>
      </c>
    </row>
    <row r="547" spans="1:7" x14ac:dyDescent="0.2">
      <c r="A547" s="132" t="str">
        <f>Egresos!A376</f>
        <v>EEE.26.04.003.000.000</v>
      </c>
      <c r="B547" s="187"/>
      <c r="C547" s="133" t="str">
        <f>Egresos!B376</f>
        <v>Aplicación Cobros Judiciales a favor de Empresas Concesionarias</v>
      </c>
      <c r="D547" s="134">
        <f>(Egresos!C376)/1000</f>
        <v>0</v>
      </c>
      <c r="E547" s="134">
        <f>(Egresos!D376)/1000</f>
        <v>0</v>
      </c>
      <c r="F547" s="134">
        <f>(Egresos!E376)/1000</f>
        <v>0</v>
      </c>
      <c r="G547" s="134">
        <f>(Egresos!F376)/1000</f>
        <v>0</v>
      </c>
    </row>
    <row r="548" spans="1:7" x14ac:dyDescent="0.2">
      <c r="A548" s="132" t="str">
        <f>Egresos!A377</f>
        <v>EEE.26.04.999.000.000</v>
      </c>
      <c r="B548" s="187"/>
      <c r="C548" s="133" t="str">
        <f>Egresos!B377</f>
        <v>Aplicación Otros Fondos de Terceros</v>
      </c>
      <c r="D548" s="134">
        <f>(Egresos!C377)/1000</f>
        <v>0</v>
      </c>
      <c r="E548" s="134">
        <f>(Egresos!D377)/1000</f>
        <v>0</v>
      </c>
      <c r="F548" s="134">
        <f>(Egresos!E377)/1000</f>
        <v>0</v>
      </c>
      <c r="G548" s="134">
        <f>(Egresos!F377)/1000</f>
        <v>0</v>
      </c>
    </row>
    <row r="549" spans="1:7" x14ac:dyDescent="0.2">
      <c r="A549" s="132" t="str">
        <f>Egresos!A378</f>
        <v>EEE.29.00.000.000.000</v>
      </c>
      <c r="B549" s="187"/>
      <c r="C549" s="133" t="str">
        <f>Egresos!B378</f>
        <v>CxP ADQUISIC. DE ACTIVOS NO FINANCIEROS</v>
      </c>
      <c r="D549" s="134">
        <f>(Egresos!C378)/1000</f>
        <v>10000</v>
      </c>
      <c r="E549" s="134">
        <f>(Egresos!D378)/1000</f>
        <v>96676.256999999998</v>
      </c>
      <c r="F549" s="134">
        <f>(Egresos!E378)/1000</f>
        <v>96676.256999999998</v>
      </c>
      <c r="G549" s="134">
        <f>(Egresos!F378)/1000</f>
        <v>0</v>
      </c>
    </row>
    <row r="550" spans="1:7" x14ac:dyDescent="0.2">
      <c r="A550" s="132" t="str">
        <f>Egresos!A379</f>
        <v>EEE.29.01.000.000.000</v>
      </c>
      <c r="B550" s="187"/>
      <c r="C550" s="133" t="str">
        <f>Egresos!B379</f>
        <v>TERRENOS</v>
      </c>
      <c r="D550" s="134">
        <f>(Egresos!C379)/1000</f>
        <v>0</v>
      </c>
      <c r="E550" s="134">
        <f>(Egresos!D379)/1000</f>
        <v>0</v>
      </c>
      <c r="F550" s="134">
        <f>(Egresos!E379)/1000</f>
        <v>0</v>
      </c>
      <c r="G550" s="134">
        <f>(Egresos!F379)/1000</f>
        <v>0</v>
      </c>
    </row>
    <row r="551" spans="1:7" x14ac:dyDescent="0.2">
      <c r="A551" s="132" t="str">
        <f>Egresos!A380</f>
        <v>EEE.29.02.000.000.000</v>
      </c>
      <c r="B551" s="187"/>
      <c r="C551" s="133" t="str">
        <f>Egresos!B380</f>
        <v>EDIFICIOS</v>
      </c>
      <c r="D551" s="134">
        <f>(Egresos!C380)/1000</f>
        <v>0</v>
      </c>
      <c r="E551" s="134">
        <f>(Egresos!D380)/1000</f>
        <v>0</v>
      </c>
      <c r="F551" s="134">
        <f>(Egresos!E380)/1000</f>
        <v>0</v>
      </c>
      <c r="G551" s="134">
        <f>(Egresos!F380)/1000</f>
        <v>0</v>
      </c>
    </row>
    <row r="552" spans="1:7" x14ac:dyDescent="0.2">
      <c r="A552" s="132" t="str">
        <f>Egresos!A381</f>
        <v>EEE.29.03.000.000.000</v>
      </c>
      <c r="B552" s="187"/>
      <c r="C552" s="133" t="str">
        <f>Egresos!B381</f>
        <v>VEHICULOS</v>
      </c>
      <c r="D552" s="134">
        <f>(Egresos!C381)/1000</f>
        <v>0</v>
      </c>
      <c r="E552" s="134">
        <f>(Egresos!D381)/1000</f>
        <v>0</v>
      </c>
      <c r="F552" s="134">
        <f>(Egresos!E381)/1000</f>
        <v>0</v>
      </c>
      <c r="G552" s="134">
        <f>(Egresos!F381)/1000</f>
        <v>0</v>
      </c>
    </row>
    <row r="553" spans="1:7" x14ac:dyDescent="0.2">
      <c r="A553" s="132" t="str">
        <f>Egresos!A382</f>
        <v>EEE.29.04.000.000.000</v>
      </c>
      <c r="B553" s="187"/>
      <c r="C553" s="133" t="str">
        <f>Egresos!B382</f>
        <v>MOBILIARIO Y OTROS</v>
      </c>
      <c r="D553" s="134">
        <f>(Egresos!C382)/1000</f>
        <v>10000</v>
      </c>
      <c r="E553" s="134">
        <f>(Egresos!D382)/1000</f>
        <v>31593.120999999999</v>
      </c>
      <c r="F553" s="134">
        <f>(Egresos!E382)/1000</f>
        <v>31593.120999999999</v>
      </c>
      <c r="G553" s="134">
        <f>(Egresos!F382)/1000</f>
        <v>0</v>
      </c>
    </row>
    <row r="554" spans="1:7" x14ac:dyDescent="0.2">
      <c r="A554" s="132" t="str">
        <f>Egresos!A383</f>
        <v>EEE.29.05.000.000.000</v>
      </c>
      <c r="B554" s="187"/>
      <c r="C554" s="133" t="str">
        <f>Egresos!B383</f>
        <v>MAQUINAS Y EQUIPOS</v>
      </c>
      <c r="D554" s="134">
        <f>(Egresos!C383)/1000</f>
        <v>0</v>
      </c>
      <c r="E554" s="134">
        <f>(Egresos!D383)/1000</f>
        <v>39722.430999999997</v>
      </c>
      <c r="F554" s="134">
        <f>(Egresos!E383)/1000</f>
        <v>39722.430999999997</v>
      </c>
      <c r="G554" s="134">
        <f>(Egresos!F383)/1000</f>
        <v>0</v>
      </c>
    </row>
    <row r="555" spans="1:7" x14ac:dyDescent="0.2">
      <c r="A555" s="132" t="str">
        <f>Egresos!A384</f>
        <v>EEE.29.05.001.000.000</v>
      </c>
      <c r="B555" s="187"/>
      <c r="C555" s="133" t="str">
        <f>Egresos!B384</f>
        <v>Máquinas y Equipos de Oficina</v>
      </c>
      <c r="D555" s="134">
        <f>(Egresos!C384)/1000</f>
        <v>0</v>
      </c>
      <c r="E555" s="134">
        <f>(Egresos!D384)/1000</f>
        <v>0</v>
      </c>
      <c r="F555" s="134">
        <f>(Egresos!E384)/1000</f>
        <v>0</v>
      </c>
      <c r="G555" s="134">
        <f>(Egresos!F384)/1000</f>
        <v>0</v>
      </c>
    </row>
    <row r="556" spans="1:7" x14ac:dyDescent="0.2">
      <c r="A556" s="132" t="str">
        <f>Egresos!A385</f>
        <v>EEE.29.05.002.000.000</v>
      </c>
      <c r="B556" s="187"/>
      <c r="C556" s="133" t="str">
        <f>Egresos!B385</f>
        <v>Maquinarias y Equipos para la Producción</v>
      </c>
      <c r="D556" s="134">
        <f>(Egresos!C385)/1000</f>
        <v>0</v>
      </c>
      <c r="E556" s="134">
        <f>(Egresos!D385)/1000</f>
        <v>26606.249</v>
      </c>
      <c r="F556" s="134">
        <f>(Egresos!E385)/1000</f>
        <v>26606.249</v>
      </c>
      <c r="G556" s="134">
        <f>(Egresos!F385)/1000</f>
        <v>0</v>
      </c>
    </row>
    <row r="557" spans="1:7" x14ac:dyDescent="0.2">
      <c r="A557" s="132" t="str">
        <f>Egresos!A386</f>
        <v>EEE.29.05.999.000.000</v>
      </c>
      <c r="B557" s="187"/>
      <c r="C557" s="133" t="str">
        <f>Egresos!B386</f>
        <v>Otras</v>
      </c>
      <c r="D557" s="134">
        <f>(Egresos!C386)/1000</f>
        <v>0</v>
      </c>
      <c r="E557" s="134">
        <f>(Egresos!D386)/1000</f>
        <v>13116.182000000001</v>
      </c>
      <c r="F557" s="134">
        <f>(Egresos!E386)/1000</f>
        <v>13116.182000000001</v>
      </c>
      <c r="G557" s="134">
        <f>(Egresos!F386)/1000</f>
        <v>0</v>
      </c>
    </row>
    <row r="558" spans="1:7" x14ac:dyDescent="0.2">
      <c r="A558" s="132" t="str">
        <f>Egresos!A387</f>
        <v>EEE.29.06.000.000.000</v>
      </c>
      <c r="B558" s="187"/>
      <c r="C558" s="133" t="str">
        <f>Egresos!B387</f>
        <v>EQUIPOS INFORMATICOS</v>
      </c>
      <c r="D558" s="134">
        <f>(Egresos!C387)/1000</f>
        <v>0</v>
      </c>
      <c r="E558" s="134">
        <f>(Egresos!D387)/1000</f>
        <v>25360.705000000002</v>
      </c>
      <c r="F558" s="134">
        <f>(Egresos!E387)/1000</f>
        <v>25360.705000000002</v>
      </c>
      <c r="G558" s="134">
        <f>(Egresos!F387)/1000</f>
        <v>0</v>
      </c>
    </row>
    <row r="559" spans="1:7" x14ac:dyDescent="0.2">
      <c r="A559" s="132" t="str">
        <f>Egresos!A388</f>
        <v>EEE.29.06.001.000.000</v>
      </c>
      <c r="B559" s="187"/>
      <c r="C559" s="133" t="str">
        <f>Egresos!B388</f>
        <v>Equipos Computacionales y Periféricos</v>
      </c>
      <c r="D559" s="134">
        <f>(Egresos!C388)/1000</f>
        <v>0</v>
      </c>
      <c r="E559" s="134">
        <f>(Egresos!D388)/1000</f>
        <v>25360.705000000002</v>
      </c>
      <c r="F559" s="134">
        <f>(Egresos!E388)/1000</f>
        <v>25360.705000000002</v>
      </c>
      <c r="G559" s="134">
        <f>(Egresos!F388)/1000</f>
        <v>0</v>
      </c>
    </row>
    <row r="560" spans="1:7" x14ac:dyDescent="0.2">
      <c r="A560" s="132" t="str">
        <f>Egresos!A389</f>
        <v>EEE.29.06.002.000.000</v>
      </c>
      <c r="B560" s="187"/>
      <c r="C560" s="133" t="str">
        <f>Egresos!B389</f>
        <v>Equipos de Comunicaciones para Redes Informáticas</v>
      </c>
      <c r="D560" s="134">
        <f>(Egresos!C389)/1000</f>
        <v>0</v>
      </c>
      <c r="E560" s="134">
        <f>(Egresos!D389)/1000</f>
        <v>0</v>
      </c>
      <c r="F560" s="134">
        <f>(Egresos!E389)/1000</f>
        <v>0</v>
      </c>
      <c r="G560" s="134">
        <f>(Egresos!F389)/1000</f>
        <v>0</v>
      </c>
    </row>
    <row r="561" spans="1:7" x14ac:dyDescent="0.2">
      <c r="A561" s="132" t="str">
        <f>Egresos!A390</f>
        <v>EEE.29.07.000.000.000</v>
      </c>
      <c r="B561" s="187"/>
      <c r="C561" s="133" t="str">
        <f>Egresos!B390</f>
        <v>PROGRAMAS INFORMATICOS</v>
      </c>
      <c r="D561" s="134">
        <f>(Egresos!C390)/1000</f>
        <v>0</v>
      </c>
      <c r="E561" s="134">
        <f>(Egresos!D390)/1000</f>
        <v>0</v>
      </c>
      <c r="F561" s="134">
        <f>(Egresos!E390)/1000</f>
        <v>0</v>
      </c>
      <c r="G561" s="134">
        <f>(Egresos!F390)/1000</f>
        <v>0</v>
      </c>
    </row>
    <row r="562" spans="1:7" x14ac:dyDescent="0.2">
      <c r="A562" s="132" t="str">
        <f>Egresos!A391</f>
        <v>EEE.29.07.001.000.000</v>
      </c>
      <c r="B562" s="187"/>
      <c r="C562" s="133" t="str">
        <f>Egresos!B391</f>
        <v>Programas Computacionales</v>
      </c>
      <c r="D562" s="134">
        <f>(Egresos!C391)/1000</f>
        <v>0</v>
      </c>
      <c r="E562" s="134">
        <f>(Egresos!D391)/1000</f>
        <v>0</v>
      </c>
      <c r="F562" s="134">
        <f>(Egresos!E391)/1000</f>
        <v>0</v>
      </c>
      <c r="G562" s="134">
        <f>(Egresos!F391)/1000</f>
        <v>0</v>
      </c>
    </row>
    <row r="563" spans="1:7" x14ac:dyDescent="0.2">
      <c r="A563" s="132" t="str">
        <f>Egresos!A392</f>
        <v>EEE.29.07.002.000.000</v>
      </c>
      <c r="B563" s="187"/>
      <c r="C563" s="133" t="str">
        <f>Egresos!B392</f>
        <v>Sistemas de Información</v>
      </c>
      <c r="D563" s="134">
        <f>(Egresos!C392)/1000</f>
        <v>0</v>
      </c>
      <c r="E563" s="134">
        <f>(Egresos!D392)/1000</f>
        <v>0</v>
      </c>
      <c r="F563" s="134">
        <f>(Egresos!E392)/1000</f>
        <v>0</v>
      </c>
      <c r="G563" s="134">
        <f>(Egresos!F392)/1000</f>
        <v>0</v>
      </c>
    </row>
    <row r="564" spans="1:7" x14ac:dyDescent="0.2">
      <c r="A564" s="132" t="str">
        <f>Egresos!A393</f>
        <v>EEE.29.99.000.000.000</v>
      </c>
      <c r="B564" s="187"/>
      <c r="C564" s="133" t="str">
        <f>Egresos!B393</f>
        <v>OTROS ACTIVOS NO FINANCIEROS</v>
      </c>
      <c r="D564" s="134">
        <f>(Egresos!C393)/1000</f>
        <v>0</v>
      </c>
      <c r="E564" s="134">
        <f>(Egresos!D393)/1000</f>
        <v>0</v>
      </c>
      <c r="F564" s="134">
        <f>(Egresos!E393)/1000</f>
        <v>0</v>
      </c>
      <c r="G564" s="134">
        <f>(Egresos!F393)/1000</f>
        <v>0</v>
      </c>
    </row>
    <row r="565" spans="1:7" x14ac:dyDescent="0.2">
      <c r="A565" s="132" t="str">
        <f>Egresos!A394</f>
        <v>EEE.30.00.000.000.000</v>
      </c>
      <c r="B565" s="187"/>
      <c r="C565" s="133" t="str">
        <f>Egresos!B394</f>
        <v>CxP ADQUISIC. DE ACTIVOS FINANCIEROS</v>
      </c>
      <c r="D565" s="134">
        <f>(Egresos!C394)/1000</f>
        <v>0</v>
      </c>
      <c r="E565" s="134">
        <f>(Egresos!D394)/1000</f>
        <v>0</v>
      </c>
      <c r="F565" s="134">
        <f>(Egresos!E394)/1000</f>
        <v>0</v>
      </c>
      <c r="G565" s="134">
        <f>(Egresos!F394)/1000</f>
        <v>0</v>
      </c>
    </row>
    <row r="566" spans="1:7" x14ac:dyDescent="0.2">
      <c r="A566" s="132" t="str">
        <f>Egresos!A395</f>
        <v>EEE.30.01.000.000.000</v>
      </c>
      <c r="B566" s="187"/>
      <c r="C566" s="133" t="str">
        <f>Egresos!B395</f>
        <v>COMPRA DE TITULOS Y VALORES</v>
      </c>
      <c r="D566" s="134">
        <f>(Egresos!C395)/1000</f>
        <v>0</v>
      </c>
      <c r="E566" s="134">
        <f>(Egresos!D395)/1000</f>
        <v>0</v>
      </c>
      <c r="F566" s="134">
        <f>(Egresos!E395)/1000</f>
        <v>0</v>
      </c>
      <c r="G566" s="134">
        <f>(Egresos!F395)/1000</f>
        <v>0</v>
      </c>
    </row>
    <row r="567" spans="1:7" x14ac:dyDescent="0.2">
      <c r="A567" s="132" t="str">
        <f>Egresos!A396</f>
        <v>EEE.30.01.001.000.000</v>
      </c>
      <c r="B567" s="187"/>
      <c r="C567" s="133" t="str">
        <f>Egresos!B396</f>
        <v>Depósitos a Plazo</v>
      </c>
      <c r="D567" s="134">
        <f>(Egresos!C396)/1000</f>
        <v>0</v>
      </c>
      <c r="E567" s="134">
        <f>(Egresos!D396)/1000</f>
        <v>0</v>
      </c>
      <c r="F567" s="134">
        <f>(Egresos!E396)/1000</f>
        <v>0</v>
      </c>
      <c r="G567" s="134">
        <f>(Egresos!F396)/1000</f>
        <v>0</v>
      </c>
    </row>
    <row r="568" spans="1:7" x14ac:dyDescent="0.2">
      <c r="A568" s="132" t="str">
        <f>Egresos!A397</f>
        <v>EEE.30.01.003.000.000</v>
      </c>
      <c r="B568" s="187"/>
      <c r="C568" s="133" t="str">
        <f>Egresos!B397</f>
        <v>Cuotas de Fondos Mutuos</v>
      </c>
      <c r="D568" s="134">
        <f>(Egresos!C397)/1000</f>
        <v>0</v>
      </c>
      <c r="E568" s="134">
        <f>(Egresos!D397)/1000</f>
        <v>0</v>
      </c>
      <c r="F568" s="134">
        <f>(Egresos!E397)/1000</f>
        <v>0</v>
      </c>
      <c r="G568" s="134">
        <f>(Egresos!F397)/1000</f>
        <v>0</v>
      </c>
    </row>
    <row r="569" spans="1:7" x14ac:dyDescent="0.2">
      <c r="A569" s="132" t="str">
        <f>Egresos!A398</f>
        <v>EEE.30.01.004.000.000</v>
      </c>
      <c r="B569" s="187"/>
      <c r="C569" s="133" t="str">
        <f>Egresos!B398</f>
        <v>Bonos o Pagares</v>
      </c>
      <c r="D569" s="134">
        <f>(Egresos!C398)/1000</f>
        <v>0</v>
      </c>
      <c r="E569" s="134">
        <f>(Egresos!D398)/1000</f>
        <v>0</v>
      </c>
      <c r="F569" s="134">
        <f>(Egresos!E398)/1000</f>
        <v>0</v>
      </c>
      <c r="G569" s="134">
        <f>(Egresos!F398)/1000</f>
        <v>0</v>
      </c>
    </row>
    <row r="570" spans="1:7" x14ac:dyDescent="0.2">
      <c r="A570" s="132" t="str">
        <f>Egresos!A399</f>
        <v>EEE.30.01.999.000.000</v>
      </c>
      <c r="B570" s="187"/>
      <c r="C570" s="133" t="str">
        <f>Egresos!B399</f>
        <v>Otros</v>
      </c>
      <c r="D570" s="134">
        <f>(Egresos!C399)/1000</f>
        <v>0</v>
      </c>
      <c r="E570" s="134">
        <f>(Egresos!D399)/1000</f>
        <v>0</v>
      </c>
      <c r="F570" s="134">
        <f>(Egresos!E399)/1000</f>
        <v>0</v>
      </c>
      <c r="G570" s="134">
        <f>(Egresos!F399)/1000</f>
        <v>0</v>
      </c>
    </row>
    <row r="571" spans="1:7" x14ac:dyDescent="0.2">
      <c r="A571" s="132" t="str">
        <f>Egresos!A400</f>
        <v>EEE.30.02.000.000.000</v>
      </c>
      <c r="B571" s="187"/>
      <c r="C571" s="133" t="str">
        <f>Egresos!B400</f>
        <v>COMPRA DE ACCIONES Y PARTIC. DE CAPITAL</v>
      </c>
      <c r="D571" s="134">
        <f>(Egresos!C400)/1000</f>
        <v>0</v>
      </c>
      <c r="E571" s="134">
        <f>(Egresos!D400)/1000</f>
        <v>0</v>
      </c>
      <c r="F571" s="134">
        <f>(Egresos!E400)/1000</f>
        <v>0</v>
      </c>
      <c r="G571" s="134">
        <f>(Egresos!F400)/1000</f>
        <v>0</v>
      </c>
    </row>
    <row r="572" spans="1:7" x14ac:dyDescent="0.2">
      <c r="A572" s="132" t="str">
        <f>Egresos!A401</f>
        <v>EEE.30.99.000.000.000</v>
      </c>
      <c r="B572" s="187"/>
      <c r="C572" s="133" t="str">
        <f>Egresos!B401</f>
        <v>OTROS ACTIVOS FINANCIEROS</v>
      </c>
      <c r="D572" s="134">
        <f>(Egresos!C401)/1000</f>
        <v>0</v>
      </c>
      <c r="E572" s="134">
        <f>(Egresos!D401)/1000</f>
        <v>0</v>
      </c>
      <c r="F572" s="134">
        <f>(Egresos!E401)/1000</f>
        <v>0</v>
      </c>
      <c r="G572" s="134">
        <f>(Egresos!F401)/1000</f>
        <v>0</v>
      </c>
    </row>
    <row r="573" spans="1:7" x14ac:dyDescent="0.2">
      <c r="A573" s="132" t="str">
        <f>Egresos!A402</f>
        <v>EEE.31.00.000.000.000</v>
      </c>
      <c r="B573" s="187"/>
      <c r="C573" s="133" t="str">
        <f>Egresos!B402</f>
        <v>C X P INICIATIVAS DE INVERSION</v>
      </c>
      <c r="D573" s="134">
        <f>(Egresos!C402)/1000</f>
        <v>0</v>
      </c>
      <c r="E573" s="134">
        <f>(Egresos!D402)/1000</f>
        <v>0</v>
      </c>
      <c r="F573" s="134">
        <f>(Egresos!E402)/1000</f>
        <v>0</v>
      </c>
      <c r="G573" s="134">
        <f>(Egresos!F402)/1000</f>
        <v>0</v>
      </c>
    </row>
    <row r="574" spans="1:7" x14ac:dyDescent="0.2">
      <c r="A574" s="132" t="str">
        <f>Egresos!A403</f>
        <v>EEE.31.01.000.000.000</v>
      </c>
      <c r="B574" s="187"/>
      <c r="C574" s="133" t="str">
        <f>Egresos!B403</f>
        <v>ESTUDIOS BASICOS</v>
      </c>
      <c r="D574" s="134">
        <f>(Egresos!C403)/1000</f>
        <v>0</v>
      </c>
      <c r="E574" s="134">
        <f>(Egresos!D403)/1000</f>
        <v>0</v>
      </c>
      <c r="F574" s="134">
        <f>(Egresos!E403)/1000</f>
        <v>0</v>
      </c>
      <c r="G574" s="134">
        <f>(Egresos!F403)/1000</f>
        <v>0</v>
      </c>
    </row>
    <row r="575" spans="1:7" x14ac:dyDescent="0.2">
      <c r="A575" s="132" t="str">
        <f>Egresos!A404</f>
        <v>EEE.31.01.001.000.000</v>
      </c>
      <c r="B575" s="187"/>
      <c r="C575" s="133" t="str">
        <f>Egresos!B404</f>
        <v>Gastos Administrativos</v>
      </c>
      <c r="D575" s="134">
        <f>(Egresos!C404)/1000</f>
        <v>0</v>
      </c>
      <c r="E575" s="134">
        <f>(Egresos!D404)/1000</f>
        <v>0</v>
      </c>
      <c r="F575" s="134">
        <f>(Egresos!E404)/1000</f>
        <v>0</v>
      </c>
      <c r="G575" s="134">
        <f>(Egresos!F404)/1000</f>
        <v>0</v>
      </c>
    </row>
    <row r="576" spans="1:7" x14ac:dyDescent="0.2">
      <c r="A576" s="132" t="str">
        <f>Egresos!A405</f>
        <v>EEE.31.01.002.000.000</v>
      </c>
      <c r="B576" s="187"/>
      <c r="C576" s="133" t="str">
        <f>Egresos!B405</f>
        <v>Consultorías</v>
      </c>
      <c r="D576" s="134">
        <f>(Egresos!C405)/1000</f>
        <v>0</v>
      </c>
      <c r="E576" s="134">
        <f>(Egresos!D405)/1000</f>
        <v>0</v>
      </c>
      <c r="F576" s="134">
        <f>(Egresos!E405)/1000</f>
        <v>0</v>
      </c>
      <c r="G576" s="134">
        <f>(Egresos!F405)/1000</f>
        <v>0</v>
      </c>
    </row>
    <row r="577" spans="1:7" x14ac:dyDescent="0.2">
      <c r="A577" s="132" t="str">
        <f>Egresos!A406</f>
        <v>EEE.31.02.000.000.000</v>
      </c>
      <c r="B577" s="187"/>
      <c r="C577" s="133" t="str">
        <f>Egresos!B406</f>
        <v>PROYECTOS</v>
      </c>
      <c r="D577" s="134">
        <f>(Egresos!C406)/1000</f>
        <v>0</v>
      </c>
      <c r="E577" s="134">
        <f>(Egresos!D406)/1000</f>
        <v>0</v>
      </c>
      <c r="F577" s="134">
        <f>(Egresos!E406)/1000</f>
        <v>0</v>
      </c>
      <c r="G577" s="134">
        <f>(Egresos!F406)/1000</f>
        <v>0</v>
      </c>
    </row>
    <row r="578" spans="1:7" x14ac:dyDescent="0.2">
      <c r="A578" s="132" t="str">
        <f>Egresos!A407</f>
        <v>EEE.31.02.001.000.000</v>
      </c>
      <c r="B578" s="187"/>
      <c r="C578" s="133" t="str">
        <f>Egresos!B407</f>
        <v>Gastos Administrativos</v>
      </c>
      <c r="D578" s="134">
        <f>(Egresos!C407)/1000</f>
        <v>0</v>
      </c>
      <c r="E578" s="134">
        <f>(Egresos!D407)/1000</f>
        <v>0</v>
      </c>
      <c r="F578" s="134">
        <f>(Egresos!E407)/1000</f>
        <v>0</v>
      </c>
      <c r="G578" s="134">
        <f>(Egresos!F407)/1000</f>
        <v>0</v>
      </c>
    </row>
    <row r="579" spans="1:7" x14ac:dyDescent="0.2">
      <c r="A579" s="132" t="str">
        <f>Egresos!A408</f>
        <v>EEE.31.02.002.000.000</v>
      </c>
      <c r="B579" s="187"/>
      <c r="C579" s="133" t="str">
        <f>Egresos!B408</f>
        <v>Consultorías</v>
      </c>
      <c r="D579" s="134">
        <f>(Egresos!C408)/1000</f>
        <v>0</v>
      </c>
      <c r="E579" s="134">
        <f>(Egresos!D408)/1000</f>
        <v>0</v>
      </c>
      <c r="F579" s="134">
        <f>(Egresos!E408)/1000</f>
        <v>0</v>
      </c>
      <c r="G579" s="134">
        <f>(Egresos!F408)/1000</f>
        <v>0</v>
      </c>
    </row>
    <row r="580" spans="1:7" x14ac:dyDescent="0.2">
      <c r="A580" s="132" t="str">
        <f>Egresos!A409</f>
        <v>EEE.31.02.003.000.000</v>
      </c>
      <c r="B580" s="187"/>
      <c r="C580" s="133" t="str">
        <f>Egresos!B409</f>
        <v>Terrenos</v>
      </c>
      <c r="D580" s="134">
        <f>(Egresos!C409)/1000</f>
        <v>0</v>
      </c>
      <c r="E580" s="134">
        <f>(Egresos!D409)/1000</f>
        <v>0</v>
      </c>
      <c r="F580" s="134">
        <f>(Egresos!E409)/1000</f>
        <v>0</v>
      </c>
      <c r="G580" s="134">
        <f>(Egresos!F409)/1000</f>
        <v>0</v>
      </c>
    </row>
    <row r="581" spans="1:7" x14ac:dyDescent="0.2">
      <c r="A581" s="132" t="str">
        <f>Egresos!A410</f>
        <v>EEE.31.02.004.000.000</v>
      </c>
      <c r="B581" s="187"/>
      <c r="C581" s="133" t="str">
        <f>Egresos!B410</f>
        <v>Obras Civiles</v>
      </c>
      <c r="D581" s="134">
        <f>(Egresos!C410)/1000</f>
        <v>0</v>
      </c>
      <c r="E581" s="134">
        <f>(Egresos!D410)/1000</f>
        <v>0</v>
      </c>
      <c r="F581" s="134">
        <f>(Egresos!E410)/1000</f>
        <v>0</v>
      </c>
      <c r="G581" s="134">
        <f>(Egresos!F410)/1000</f>
        <v>0</v>
      </c>
    </row>
    <row r="582" spans="1:7" x14ac:dyDescent="0.2">
      <c r="A582" s="132" t="str">
        <f>Egresos!A411</f>
        <v>EEE.31.02.005.000.000</v>
      </c>
      <c r="B582" s="187"/>
      <c r="C582" s="133" t="str">
        <f>Egresos!B411</f>
        <v>Equipamiento</v>
      </c>
      <c r="D582" s="134">
        <f>(Egresos!C411)/1000</f>
        <v>0</v>
      </c>
      <c r="E582" s="134">
        <f>(Egresos!D411)/1000</f>
        <v>0</v>
      </c>
      <c r="F582" s="134">
        <f>(Egresos!E411)/1000</f>
        <v>0</v>
      </c>
      <c r="G582" s="134">
        <f>(Egresos!F411)/1000</f>
        <v>0</v>
      </c>
    </row>
    <row r="583" spans="1:7" x14ac:dyDescent="0.2">
      <c r="A583" s="132" t="str">
        <f>Egresos!A412</f>
        <v>EEE.31.02.006.000.000</v>
      </c>
      <c r="B583" s="187"/>
      <c r="C583" s="133" t="str">
        <f>Egresos!B412</f>
        <v>Equipos</v>
      </c>
      <c r="D583" s="134">
        <f>(Egresos!C412)/1000</f>
        <v>0</v>
      </c>
      <c r="E583" s="134">
        <f>(Egresos!D412)/1000</f>
        <v>0</v>
      </c>
      <c r="F583" s="134">
        <f>(Egresos!E412)/1000</f>
        <v>0</v>
      </c>
      <c r="G583" s="134">
        <f>(Egresos!F412)/1000</f>
        <v>0</v>
      </c>
    </row>
    <row r="584" spans="1:7" x14ac:dyDescent="0.2">
      <c r="A584" s="132" t="str">
        <f>Egresos!A413</f>
        <v>EEE.31.02.007.000.000</v>
      </c>
      <c r="B584" s="187"/>
      <c r="C584" s="133" t="str">
        <f>Egresos!B413</f>
        <v>Vehículos</v>
      </c>
      <c r="D584" s="134">
        <f>(Egresos!C413)/1000</f>
        <v>0</v>
      </c>
      <c r="E584" s="134">
        <f>(Egresos!D413)/1000</f>
        <v>0</v>
      </c>
      <c r="F584" s="134">
        <f>(Egresos!E413)/1000</f>
        <v>0</v>
      </c>
      <c r="G584" s="134">
        <f>(Egresos!F413)/1000</f>
        <v>0</v>
      </c>
    </row>
    <row r="585" spans="1:7" x14ac:dyDescent="0.2">
      <c r="A585" s="132" t="str">
        <f>Egresos!A414</f>
        <v>EEE.31.02.999.000.000</v>
      </c>
      <c r="B585" s="187"/>
      <c r="C585" s="133" t="str">
        <f>Egresos!B414</f>
        <v>Otros Gastos</v>
      </c>
      <c r="D585" s="134">
        <f>(Egresos!C414)/1000</f>
        <v>0</v>
      </c>
      <c r="E585" s="134">
        <f>(Egresos!D414)/1000</f>
        <v>0</v>
      </c>
      <c r="F585" s="134">
        <f>(Egresos!E414)/1000</f>
        <v>0</v>
      </c>
      <c r="G585" s="134">
        <f>(Egresos!F414)/1000</f>
        <v>0</v>
      </c>
    </row>
    <row r="586" spans="1:7" x14ac:dyDescent="0.2">
      <c r="A586" s="132" t="str">
        <f>Egresos!A415</f>
        <v>EEE.32.00.000.000.000</v>
      </c>
      <c r="B586" s="187"/>
      <c r="C586" s="133" t="str">
        <f>Egresos!B415</f>
        <v>CxP PRESTAMOS</v>
      </c>
      <c r="D586" s="134">
        <f>(Egresos!C415)/1000</f>
        <v>0</v>
      </c>
      <c r="E586" s="134">
        <f>(Egresos!D415)/1000</f>
        <v>0</v>
      </c>
      <c r="F586" s="134">
        <f>(Egresos!E415)/1000</f>
        <v>0</v>
      </c>
      <c r="G586" s="134">
        <f>(Egresos!F415)/1000</f>
        <v>0</v>
      </c>
    </row>
    <row r="587" spans="1:7" x14ac:dyDescent="0.2">
      <c r="A587" s="132" t="str">
        <f>Egresos!A416</f>
        <v>EEE.32.06.000.000.000</v>
      </c>
      <c r="B587" s="187"/>
      <c r="C587" s="133" t="str">
        <f>Egresos!B416</f>
        <v>POR ANTICIPOS A CONTRATISTAS</v>
      </c>
      <c r="D587" s="134">
        <f>(Egresos!C416)/1000</f>
        <v>0</v>
      </c>
      <c r="E587" s="134">
        <f>(Egresos!D416)/1000</f>
        <v>0</v>
      </c>
      <c r="F587" s="134">
        <f>(Egresos!E416)/1000</f>
        <v>0</v>
      </c>
      <c r="G587" s="134">
        <f>(Egresos!F416)/1000</f>
        <v>0</v>
      </c>
    </row>
    <row r="588" spans="1:7" x14ac:dyDescent="0.2">
      <c r="A588" s="132" t="str">
        <f>Egresos!A417</f>
        <v>EEE.32.09.000.000.000</v>
      </c>
      <c r="B588" s="187"/>
      <c r="C588" s="133" t="str">
        <f>Egresos!B417</f>
        <v>POR VENTAS A PLAZO</v>
      </c>
      <c r="D588" s="134">
        <f>(Egresos!C417)/1000</f>
        <v>0</v>
      </c>
      <c r="E588" s="134">
        <f>(Egresos!D417)/1000</f>
        <v>0</v>
      </c>
      <c r="F588" s="134">
        <f>(Egresos!E417)/1000</f>
        <v>0</v>
      </c>
      <c r="G588" s="134">
        <f>(Egresos!F417)/1000</f>
        <v>0</v>
      </c>
    </row>
    <row r="589" spans="1:7" x14ac:dyDescent="0.2">
      <c r="A589" s="132" t="str">
        <f>Egresos!A418</f>
        <v>EEE.33.00.000.000.000</v>
      </c>
      <c r="B589" s="187"/>
      <c r="C589" s="133" t="str">
        <f>Egresos!B418</f>
        <v>CxP TRANSFERENCIAS DE CAPITAL</v>
      </c>
      <c r="D589" s="134">
        <f>(Egresos!C418)/1000</f>
        <v>0</v>
      </c>
      <c r="E589" s="134">
        <f>(Egresos!D418)/1000</f>
        <v>0</v>
      </c>
      <c r="F589" s="134">
        <f>(Egresos!E418)/1000</f>
        <v>0</v>
      </c>
      <c r="G589" s="134">
        <f>(Egresos!F418)/1000</f>
        <v>0</v>
      </c>
    </row>
    <row r="590" spans="1:7" x14ac:dyDescent="0.2">
      <c r="A590" s="132" t="str">
        <f>Egresos!A419</f>
        <v>EEE.33.01.000.000.000</v>
      </c>
      <c r="B590" s="187"/>
      <c r="C590" s="133" t="str">
        <f>Egresos!B419</f>
        <v>AL SECTOR PRIVADO</v>
      </c>
      <c r="D590" s="134">
        <f>(Egresos!C419)/1000</f>
        <v>0</v>
      </c>
      <c r="E590" s="134">
        <f>(Egresos!D419)/1000</f>
        <v>0</v>
      </c>
      <c r="F590" s="134">
        <f>(Egresos!E419)/1000</f>
        <v>0</v>
      </c>
      <c r="G590" s="134">
        <f>(Egresos!F419)/1000</f>
        <v>0</v>
      </c>
    </row>
    <row r="591" spans="1:7" x14ac:dyDescent="0.2">
      <c r="A591" s="132" t="str">
        <f>Egresos!A420</f>
        <v>EEE.33.03.000.000.000</v>
      </c>
      <c r="B591" s="187"/>
      <c r="C591" s="133" t="str">
        <f>Egresos!B420</f>
        <v>A OTRAS ENTIDADES PUBLICAS</v>
      </c>
      <c r="D591" s="134">
        <f>(Egresos!C420)/1000</f>
        <v>0</v>
      </c>
      <c r="E591" s="134">
        <f>(Egresos!D420)/1000</f>
        <v>0</v>
      </c>
      <c r="F591" s="134">
        <f>(Egresos!E420)/1000</f>
        <v>0</v>
      </c>
      <c r="G591" s="134">
        <f>(Egresos!F420)/1000</f>
        <v>0</v>
      </c>
    </row>
    <row r="592" spans="1:7" x14ac:dyDescent="0.2">
      <c r="A592" s="132" t="str">
        <f>Egresos!A421</f>
        <v>EEE.33.03.001.000.000</v>
      </c>
      <c r="B592" s="187"/>
      <c r="C592" s="133" t="str">
        <f>Egresos!B421</f>
        <v>A los Servicios Regionales de Vivienda y Urbanización</v>
      </c>
      <c r="D592" s="134">
        <f>(Egresos!C421)/1000</f>
        <v>0</v>
      </c>
      <c r="E592" s="134">
        <f>(Egresos!D421)/1000</f>
        <v>0</v>
      </c>
      <c r="F592" s="134">
        <f>(Egresos!E421)/1000</f>
        <v>0</v>
      </c>
      <c r="G592" s="134">
        <f>(Egresos!F421)/1000</f>
        <v>0</v>
      </c>
    </row>
    <row r="593" spans="1:7" x14ac:dyDescent="0.2">
      <c r="A593" s="132" t="str">
        <f>Egresos!A422</f>
        <v>EEE.33.03.001.001.000</v>
      </c>
      <c r="B593" s="187"/>
      <c r="C593" s="133" t="str">
        <f>Egresos!B422</f>
        <v>Programa Pavimentos Participativos</v>
      </c>
      <c r="D593" s="134">
        <f>(Egresos!C422)/1000</f>
        <v>0</v>
      </c>
      <c r="E593" s="134">
        <f>(Egresos!D422)/1000</f>
        <v>0</v>
      </c>
      <c r="F593" s="134">
        <f>(Egresos!E422)/1000</f>
        <v>0</v>
      </c>
      <c r="G593" s="134">
        <f>(Egresos!F422)/1000</f>
        <v>0</v>
      </c>
    </row>
    <row r="594" spans="1:7" x14ac:dyDescent="0.2">
      <c r="A594" s="132" t="str">
        <f>Egresos!A423</f>
        <v>EEE.33.03.001.002.000</v>
      </c>
      <c r="B594" s="187"/>
      <c r="C594" s="133" t="str">
        <f>Egresos!B423</f>
        <v>Programa Mejoramiento Condominios Sociales</v>
      </c>
      <c r="D594" s="134">
        <f>(Egresos!C423)/1000</f>
        <v>0</v>
      </c>
      <c r="E594" s="134">
        <f>(Egresos!D423)/1000</f>
        <v>0</v>
      </c>
      <c r="F594" s="134">
        <f>(Egresos!E423)/1000</f>
        <v>0</v>
      </c>
      <c r="G594" s="134">
        <f>(Egresos!F423)/1000</f>
        <v>0</v>
      </c>
    </row>
    <row r="595" spans="1:7" x14ac:dyDescent="0.2">
      <c r="A595" s="132" t="str">
        <f>Egresos!A424</f>
        <v>EEE.33.03.001.003.000</v>
      </c>
      <c r="B595" s="187"/>
      <c r="C595" s="133" t="str">
        <f>Egresos!B424</f>
        <v>Programa Rehabilitación de Espacios Públicos</v>
      </c>
      <c r="D595" s="134">
        <f>(Egresos!C424)/1000</f>
        <v>0</v>
      </c>
      <c r="E595" s="134">
        <f>(Egresos!D424)/1000</f>
        <v>0</v>
      </c>
      <c r="F595" s="134">
        <f>(Egresos!E424)/1000</f>
        <v>0</v>
      </c>
      <c r="G595" s="134">
        <f>(Egresos!F424)/1000</f>
        <v>0</v>
      </c>
    </row>
    <row r="596" spans="1:7" x14ac:dyDescent="0.2">
      <c r="A596" s="132" t="str">
        <f>Egresos!A425</f>
        <v>EEE.33.03.001.004.000</v>
      </c>
      <c r="B596" s="187"/>
      <c r="C596" s="133" t="str">
        <f>Egresos!B425</f>
        <v>Programas Urbanos</v>
      </c>
      <c r="D596" s="134">
        <f>(Egresos!C425)/1000</f>
        <v>0</v>
      </c>
      <c r="E596" s="134">
        <f>(Egresos!D425)/1000</f>
        <v>0</v>
      </c>
      <c r="F596" s="134">
        <f>(Egresos!E425)/1000</f>
        <v>0</v>
      </c>
      <c r="G596" s="134">
        <f>(Egresos!F425)/1000</f>
        <v>0</v>
      </c>
    </row>
    <row r="597" spans="1:7" x14ac:dyDescent="0.2">
      <c r="A597" s="132" t="str">
        <f>Egresos!A426</f>
        <v>EEE.33.03.099.000.000</v>
      </c>
      <c r="B597" s="187"/>
      <c r="C597" s="133" t="str">
        <f>Egresos!B426</f>
        <v>A Otras Entidades Públicas</v>
      </c>
      <c r="D597" s="134">
        <f>(Egresos!C426)/1000</f>
        <v>0</v>
      </c>
      <c r="E597" s="134">
        <f>(Egresos!D426)/1000</f>
        <v>0</v>
      </c>
      <c r="F597" s="134">
        <f>(Egresos!E426)/1000</f>
        <v>0</v>
      </c>
      <c r="G597" s="134">
        <f>(Egresos!F426)/1000</f>
        <v>0</v>
      </c>
    </row>
    <row r="598" spans="1:7" x14ac:dyDescent="0.2">
      <c r="A598" s="132" t="str">
        <f>Egresos!A427</f>
        <v>EEE.34.00.000.000.000</v>
      </c>
      <c r="B598" s="187"/>
      <c r="C598" s="133" t="str">
        <f>Egresos!B427</f>
        <v>CxP SERVICIO DE LA DEUDA</v>
      </c>
      <c r="D598" s="134">
        <f>(Egresos!C427)/1000</f>
        <v>1924796</v>
      </c>
      <c r="E598" s="134">
        <f>(Egresos!D427)/1000</f>
        <v>28028.237000000001</v>
      </c>
      <c r="F598" s="134">
        <f>(Egresos!E427)/1000</f>
        <v>28028.237000000001</v>
      </c>
      <c r="G598" s="134">
        <f>(Egresos!F427)/1000</f>
        <v>0</v>
      </c>
    </row>
    <row r="599" spans="1:7" x14ac:dyDescent="0.2">
      <c r="A599" s="132" t="str">
        <f>Egresos!A428</f>
        <v>EEE.34.01.000.000.000</v>
      </c>
      <c r="B599" s="187"/>
      <c r="C599" s="133" t="str">
        <f>Egresos!B428</f>
        <v>AMORTIZACION DEUDA INTERNA</v>
      </c>
      <c r="D599" s="134">
        <f>(Egresos!C428)/1000</f>
        <v>0</v>
      </c>
      <c r="E599" s="134">
        <f>(Egresos!D428)/1000</f>
        <v>0</v>
      </c>
      <c r="F599" s="134">
        <f>(Egresos!E428)/1000</f>
        <v>0</v>
      </c>
      <c r="G599" s="134">
        <f>(Egresos!F428)/1000</f>
        <v>0</v>
      </c>
    </row>
    <row r="600" spans="1:7" x14ac:dyDescent="0.2">
      <c r="A600" s="132" t="str">
        <f>Egresos!A429</f>
        <v>EEE.34.01.002.000.000</v>
      </c>
      <c r="B600" s="187"/>
      <c r="C600" s="133" t="str">
        <f>Egresos!B429</f>
        <v>Empréstitos</v>
      </c>
      <c r="D600" s="134">
        <f>(Egresos!C429)/1000</f>
        <v>0</v>
      </c>
      <c r="E600" s="134">
        <f>(Egresos!D429)/1000</f>
        <v>0</v>
      </c>
      <c r="F600" s="134">
        <f>(Egresos!E429)/1000</f>
        <v>0</v>
      </c>
      <c r="G600" s="134">
        <f>(Egresos!F429)/1000</f>
        <v>0</v>
      </c>
    </row>
    <row r="601" spans="1:7" x14ac:dyDescent="0.2">
      <c r="A601" s="132" t="str">
        <f>Egresos!A430</f>
        <v>EEE.34.01.003.000.000</v>
      </c>
      <c r="B601" s="187"/>
      <c r="C601" s="133" t="str">
        <f>Egresos!B430</f>
        <v>Créditos de Proveedores</v>
      </c>
      <c r="D601" s="134">
        <f>(Egresos!C430)/1000</f>
        <v>0</v>
      </c>
      <c r="E601" s="134">
        <f>(Egresos!D430)/1000</f>
        <v>0</v>
      </c>
      <c r="F601" s="134">
        <f>(Egresos!E430)/1000</f>
        <v>0</v>
      </c>
      <c r="G601" s="134">
        <f>(Egresos!F430)/1000</f>
        <v>0</v>
      </c>
    </row>
    <row r="602" spans="1:7" x14ac:dyDescent="0.2">
      <c r="A602" s="132" t="str">
        <f>Egresos!A431</f>
        <v>EEE.34.03.000.000.000</v>
      </c>
      <c r="B602" s="187"/>
      <c r="C602" s="133" t="str">
        <f>Egresos!B431</f>
        <v>INTERESES DEUDA INTERNA</v>
      </c>
      <c r="D602" s="134">
        <f>(Egresos!C431)/1000</f>
        <v>0</v>
      </c>
      <c r="E602" s="134">
        <f>(Egresos!D431)/1000</f>
        <v>0</v>
      </c>
      <c r="F602" s="134">
        <f>(Egresos!E431)/1000</f>
        <v>0</v>
      </c>
      <c r="G602" s="134">
        <f>(Egresos!F431)/1000</f>
        <v>0</v>
      </c>
    </row>
    <row r="603" spans="1:7" x14ac:dyDescent="0.2">
      <c r="A603" s="132" t="str">
        <f>Egresos!A432</f>
        <v>EEE.34.03.002.000.000</v>
      </c>
      <c r="B603" s="187"/>
      <c r="C603" s="133" t="str">
        <f>Egresos!B432</f>
        <v>Empréstitos</v>
      </c>
      <c r="D603" s="134">
        <f>(Egresos!C432)/1000</f>
        <v>0</v>
      </c>
      <c r="E603" s="134">
        <f>(Egresos!D432)/1000</f>
        <v>0</v>
      </c>
      <c r="F603" s="134">
        <f>(Egresos!E432)/1000</f>
        <v>0</v>
      </c>
      <c r="G603" s="134">
        <f>(Egresos!F432)/1000</f>
        <v>0</v>
      </c>
    </row>
    <row r="604" spans="1:7" x14ac:dyDescent="0.2">
      <c r="A604" s="132" t="str">
        <f>Egresos!A433</f>
        <v>EEE.34.03.003.000.000</v>
      </c>
      <c r="B604" s="187"/>
      <c r="C604" s="133" t="str">
        <f>Egresos!B433</f>
        <v>Créditos de Proveedores</v>
      </c>
      <c r="D604" s="134">
        <f>(Egresos!C433)/1000</f>
        <v>0</v>
      </c>
      <c r="E604" s="134">
        <f>(Egresos!D433)/1000</f>
        <v>0</v>
      </c>
      <c r="F604" s="134">
        <f>(Egresos!E433)/1000</f>
        <v>0</v>
      </c>
      <c r="G604" s="134">
        <f>(Egresos!F433)/1000</f>
        <v>0</v>
      </c>
    </row>
    <row r="605" spans="1:7" x14ac:dyDescent="0.2">
      <c r="A605" s="132" t="str">
        <f>Egresos!A434</f>
        <v>EEE.34.05.000.000.000</v>
      </c>
      <c r="B605" s="187"/>
      <c r="C605" s="133" t="str">
        <f>Egresos!B434</f>
        <v>OTROS GASTOS FINANC. DEUDA INTERNA</v>
      </c>
      <c r="D605" s="134">
        <f>(Egresos!C434)/1000</f>
        <v>0</v>
      </c>
      <c r="E605" s="134">
        <f>(Egresos!D434)/1000</f>
        <v>0</v>
      </c>
      <c r="F605" s="134">
        <f>(Egresos!E434)/1000</f>
        <v>0</v>
      </c>
      <c r="G605" s="134">
        <f>(Egresos!F434)/1000</f>
        <v>0</v>
      </c>
    </row>
    <row r="606" spans="1:7" x14ac:dyDescent="0.2">
      <c r="A606" s="132" t="str">
        <f>Egresos!A435</f>
        <v>EEE.34.05.002.000.000</v>
      </c>
      <c r="B606" s="187"/>
      <c r="C606" s="133" t="str">
        <f>Egresos!B435</f>
        <v>Empréstitos</v>
      </c>
      <c r="D606" s="134">
        <f>(Egresos!C435)/1000</f>
        <v>0</v>
      </c>
      <c r="E606" s="134">
        <f>(Egresos!D435)/1000</f>
        <v>0</v>
      </c>
      <c r="F606" s="134">
        <f>(Egresos!E435)/1000</f>
        <v>0</v>
      </c>
      <c r="G606" s="134">
        <f>(Egresos!F435)/1000</f>
        <v>0</v>
      </c>
    </row>
    <row r="607" spans="1:7" x14ac:dyDescent="0.2">
      <c r="A607" s="132" t="str">
        <f>Egresos!A436</f>
        <v>EEE.34.05.003.000.000</v>
      </c>
      <c r="B607" s="187"/>
      <c r="C607" s="133" t="str">
        <f>Egresos!B436</f>
        <v>Créditos de Proveedores</v>
      </c>
      <c r="D607" s="134">
        <f>(Egresos!C436)/1000</f>
        <v>0</v>
      </c>
      <c r="E607" s="134">
        <f>(Egresos!D436)/1000</f>
        <v>0</v>
      </c>
      <c r="F607" s="134">
        <f>(Egresos!E436)/1000</f>
        <v>0</v>
      </c>
      <c r="G607" s="134">
        <f>(Egresos!F436)/1000</f>
        <v>0</v>
      </c>
    </row>
    <row r="608" spans="1:7" x14ac:dyDescent="0.2">
      <c r="A608" s="132" t="str">
        <f>Egresos!A437</f>
        <v>EEE.34.07.000.000.000</v>
      </c>
      <c r="B608" s="187"/>
      <c r="C608" s="133" t="str">
        <f>Egresos!B437</f>
        <v>DEUDA FLOTANTE</v>
      </c>
      <c r="D608" s="134">
        <f>(Egresos!C437)/1000</f>
        <v>1924796</v>
      </c>
      <c r="E608" s="134">
        <f>(Egresos!D437)/1000</f>
        <v>28028.237000000001</v>
      </c>
      <c r="F608" s="134">
        <f>(Egresos!E437)/1000</f>
        <v>28028.237000000001</v>
      </c>
      <c r="G608" s="134">
        <f>(Egresos!F437)/1000</f>
        <v>0</v>
      </c>
    </row>
    <row r="609" spans="1:7" x14ac:dyDescent="0.2">
      <c r="A609" s="132" t="str">
        <f>Egresos!A438</f>
        <v>EEE.35.00.000.000.000</v>
      </c>
      <c r="B609" s="187"/>
      <c r="C609" s="133" t="str">
        <f>Egresos!B438</f>
        <v>SALDO FINAL DE CAJA</v>
      </c>
      <c r="D609" s="134">
        <f>(Egresos!C438)/1000</f>
        <v>0</v>
      </c>
      <c r="E609" s="134">
        <f>(Egresos!D438)/1000</f>
        <v>0</v>
      </c>
      <c r="F609" s="134">
        <f>(Egresos!E438)/1000</f>
        <v>0</v>
      </c>
      <c r="G609" s="134">
        <f>(Egresos!F438)/1000</f>
        <v>0</v>
      </c>
    </row>
    <row r="610" spans="1:7" x14ac:dyDescent="0.2">
      <c r="A610" s="125"/>
      <c r="B610" s="126"/>
      <c r="C610" s="127"/>
      <c r="D610" s="128"/>
      <c r="E610" s="128"/>
      <c r="F610" s="129"/>
      <c r="G610" s="130"/>
    </row>
    <row r="611" spans="1:7" x14ac:dyDescent="0.2">
      <c r="A611" s="197"/>
      <c r="B611" s="198"/>
      <c r="C611" s="199"/>
      <c r="D611" s="121"/>
      <c r="E611" s="128"/>
      <c r="F611" s="123"/>
      <c r="G611" s="124"/>
    </row>
  </sheetData>
  <mergeCells count="12">
    <mergeCell ref="A611:C611"/>
    <mergeCell ref="A1:A2"/>
    <mergeCell ref="B1:G1"/>
    <mergeCell ref="B4:G4"/>
    <mergeCell ref="B5:G5"/>
    <mergeCell ref="B6:G6"/>
    <mergeCell ref="B8:G8"/>
    <mergeCell ref="A13:B13"/>
    <mergeCell ref="A169:C169"/>
    <mergeCell ref="B171:G171"/>
    <mergeCell ref="B172:G172"/>
    <mergeCell ref="B9:C9"/>
  </mergeCells>
  <pageMargins left="0.39370078740157483" right="0.39370078740157483" top="0.78740157480314965" bottom="1.1417322834645669" header="0.78740157480314965" footer="0.78740157480314965"/>
  <pageSetup scale="70" fitToHeight="0" orientation="portrait" r:id="rId1"/>
  <headerFooter alignWithMargins="0">
    <oddFooter>&amp;L&amp;C&amp;"Arial"&amp;8&amp;P 
/ 
&amp;N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3"/>
  <sheetViews>
    <sheetView topLeftCell="A142" zoomScaleNormal="100" workbookViewId="0">
      <selection activeCell="H158" sqref="H158"/>
    </sheetView>
  </sheetViews>
  <sheetFormatPr baseColWidth="10" defaultColWidth="11.42578125" defaultRowHeight="15" x14ac:dyDescent="0.3"/>
  <cols>
    <col min="1" max="1" width="23.85546875" style="11" bestFit="1" customWidth="1"/>
    <col min="2" max="2" width="44.5703125" style="11" customWidth="1"/>
    <col min="3" max="3" width="18.42578125" style="11" bestFit="1" customWidth="1"/>
    <col min="4" max="5" width="16.28515625" style="11" bestFit="1" customWidth="1"/>
    <col min="6" max="6" width="17" style="11" customWidth="1"/>
    <col min="7" max="7" width="11.42578125" style="53"/>
    <col min="8" max="16384" width="11.42578125" style="11"/>
  </cols>
  <sheetData>
    <row r="1" spans="1:9" s="5" customFormat="1" ht="73.7" customHeight="1" x14ac:dyDescent="0.2">
      <c r="A1" s="3" t="s">
        <v>276</v>
      </c>
      <c r="B1" s="3" t="s">
        <v>277</v>
      </c>
      <c r="C1" s="3" t="s">
        <v>278</v>
      </c>
      <c r="D1" s="3" t="s">
        <v>279</v>
      </c>
      <c r="E1" s="3" t="s">
        <v>280</v>
      </c>
      <c r="F1" s="3" t="s">
        <v>281</v>
      </c>
      <c r="G1" s="4"/>
    </row>
    <row r="2" spans="1:9" ht="27.75" x14ac:dyDescent="0.3">
      <c r="A2" s="6" t="s">
        <v>282</v>
      </c>
      <c r="B2" s="7" t="s">
        <v>283</v>
      </c>
      <c r="C2" s="8">
        <f>SUM(C3+C20+C26+C27)</f>
        <v>0</v>
      </c>
      <c r="D2" s="8">
        <f>SUM(D3+D20+D26+D27)</f>
        <v>0</v>
      </c>
      <c r="E2" s="8">
        <f>SUM(E3+E20+E26+E27)</f>
        <v>0</v>
      </c>
      <c r="F2" s="8">
        <f>SUM(F3+F20+F26+F27)</f>
        <v>0</v>
      </c>
      <c r="G2" s="9" t="s">
        <v>284</v>
      </c>
      <c r="H2" s="10"/>
      <c r="I2" s="10"/>
    </row>
    <row r="3" spans="1:9" x14ac:dyDescent="0.3">
      <c r="A3" s="12" t="s">
        <v>285</v>
      </c>
      <c r="B3" s="13" t="s">
        <v>286</v>
      </c>
      <c r="C3" s="14">
        <f>SUM(C4+C7+C11+C17+C19)</f>
        <v>0</v>
      </c>
      <c r="D3" s="14">
        <f>SUM(D4+D7+D11+D17+D19)</f>
        <v>0</v>
      </c>
      <c r="E3" s="14">
        <f>SUM(E4+E7+E11+E17+E19)</f>
        <v>0</v>
      </c>
      <c r="F3" s="14">
        <f>SUM(F4+F7+F11+F17+F19)</f>
        <v>0</v>
      </c>
      <c r="G3" s="15"/>
      <c r="H3" s="10"/>
      <c r="I3" s="10"/>
    </row>
    <row r="4" spans="1:9" x14ac:dyDescent="0.3">
      <c r="A4" s="16" t="s">
        <v>287</v>
      </c>
      <c r="B4" s="17" t="s">
        <v>288</v>
      </c>
      <c r="C4" s="18">
        <f>SUM(C5+C6)</f>
        <v>0</v>
      </c>
      <c r="D4" s="18">
        <f>SUM(D5+D6)</f>
        <v>0</v>
      </c>
      <c r="E4" s="18">
        <f>SUM(E5+E6)</f>
        <v>0</v>
      </c>
      <c r="F4" s="18">
        <f>SUM(F5+F6)</f>
        <v>0</v>
      </c>
      <c r="G4" s="15"/>
      <c r="H4" s="10"/>
      <c r="I4" s="10"/>
    </row>
    <row r="5" spans="1:9" x14ac:dyDescent="0.3">
      <c r="A5" s="19" t="s">
        <v>289</v>
      </c>
      <c r="B5" s="20" t="s">
        <v>290</v>
      </c>
      <c r="C5" s="21"/>
      <c r="D5" s="21"/>
      <c r="E5" s="21">
        <f>SUMIF(Balance!$AB$14:$AB$967,Ingresos!A5,Balance!$X$14:$Y$967)</f>
        <v>0</v>
      </c>
      <c r="F5" s="21"/>
      <c r="G5" s="22"/>
    </row>
    <row r="6" spans="1:9" x14ac:dyDescent="0.3">
      <c r="A6" s="19" t="s">
        <v>291</v>
      </c>
      <c r="B6" s="20" t="s">
        <v>292</v>
      </c>
      <c r="C6" s="21"/>
      <c r="D6" s="21"/>
      <c r="E6" s="21">
        <f>SUMIF(Balance!$AB$14:$AB$967,Ingresos!A6,Balance!$X$14:$Y$967)</f>
        <v>0</v>
      </c>
      <c r="F6" s="21"/>
      <c r="G6" s="22"/>
    </row>
    <row r="7" spans="1:9" x14ac:dyDescent="0.3">
      <c r="A7" s="16" t="s">
        <v>293</v>
      </c>
      <c r="B7" s="17" t="s">
        <v>294</v>
      </c>
      <c r="C7" s="18">
        <f>SUM(C8+C9+C10)</f>
        <v>0</v>
      </c>
      <c r="D7" s="18">
        <f>SUM(D8+D9+D10)</f>
        <v>0</v>
      </c>
      <c r="E7" s="18">
        <f>SUM(E8+E9+E10)</f>
        <v>0</v>
      </c>
      <c r="F7" s="18">
        <f>SUM(F8+F9+F10)</f>
        <v>0</v>
      </c>
      <c r="G7" s="15"/>
      <c r="H7" s="10"/>
      <c r="I7" s="10"/>
    </row>
    <row r="8" spans="1:9" x14ac:dyDescent="0.3">
      <c r="A8" s="19" t="s">
        <v>295</v>
      </c>
      <c r="B8" s="20" t="s">
        <v>296</v>
      </c>
      <c r="C8" s="21"/>
      <c r="D8" s="21"/>
      <c r="E8" s="21">
        <f>SUMIF(Balance!$AB$14:$AB$967,Ingresos!A8,Balance!$X$14:$Y$967)</f>
        <v>0</v>
      </c>
      <c r="F8" s="21"/>
      <c r="G8" s="22"/>
    </row>
    <row r="9" spans="1:9" x14ac:dyDescent="0.3">
      <c r="A9" s="19" t="s">
        <v>297</v>
      </c>
      <c r="B9" s="20" t="s">
        <v>298</v>
      </c>
      <c r="C9" s="21"/>
      <c r="D9" s="21"/>
      <c r="E9" s="21">
        <f>SUMIF(Balance!$AB$14:$AB$967,Ingresos!A9,Balance!$X$14:$Y$967)</f>
        <v>0</v>
      </c>
      <c r="F9" s="21"/>
      <c r="G9" s="22"/>
    </row>
    <row r="10" spans="1:9" x14ac:dyDescent="0.3">
      <c r="A10" s="19" t="s">
        <v>299</v>
      </c>
      <c r="B10" s="20" t="s">
        <v>300</v>
      </c>
      <c r="C10" s="21"/>
      <c r="D10" s="21"/>
      <c r="E10" s="21">
        <f>SUMIF(Balance!$AB$14:$AB$967,Ingresos!A10,Balance!$X$14:$Y$967)</f>
        <v>0</v>
      </c>
      <c r="F10" s="21"/>
      <c r="G10" s="22"/>
    </row>
    <row r="11" spans="1:9" x14ac:dyDescent="0.3">
      <c r="A11" s="16" t="s">
        <v>301</v>
      </c>
      <c r="B11" s="17" t="s">
        <v>302</v>
      </c>
      <c r="C11" s="18">
        <f>SUM(C12+C13+C14+C15+C16)</f>
        <v>0</v>
      </c>
      <c r="D11" s="18">
        <f>SUM(D12+D13+D14+D15+D16)</f>
        <v>0</v>
      </c>
      <c r="E11" s="18">
        <f>SUM(E12+E13+E14+E15+E16)</f>
        <v>0</v>
      </c>
      <c r="F11" s="18">
        <f>SUM(F12+F13+F14+F15+F16)</f>
        <v>0</v>
      </c>
      <c r="G11" s="15"/>
      <c r="H11" s="10"/>
      <c r="I11" s="10"/>
    </row>
    <row r="12" spans="1:9" x14ac:dyDescent="0.3">
      <c r="A12" s="19" t="s">
        <v>303</v>
      </c>
      <c r="B12" s="20" t="s">
        <v>304</v>
      </c>
      <c r="C12" s="21"/>
      <c r="D12" s="21"/>
      <c r="E12" s="21">
        <f>SUMIF(Balance!$AB$14:$AB$967,Ingresos!A12,Balance!$X$14:$Y$967)</f>
        <v>0</v>
      </c>
      <c r="F12" s="21"/>
      <c r="G12" s="22"/>
    </row>
    <row r="13" spans="1:9" x14ac:dyDescent="0.3">
      <c r="A13" s="19" t="s">
        <v>305</v>
      </c>
      <c r="B13" s="20" t="s">
        <v>306</v>
      </c>
      <c r="C13" s="21"/>
      <c r="D13" s="21"/>
      <c r="E13" s="21">
        <f>SUMIF(Balance!$AB$14:$AB$967,Ingresos!A13,Balance!$X$14:$Y$967)</f>
        <v>0</v>
      </c>
      <c r="F13" s="21"/>
      <c r="G13" s="22"/>
    </row>
    <row r="14" spans="1:9" x14ac:dyDescent="0.3">
      <c r="A14" s="19" t="s">
        <v>307</v>
      </c>
      <c r="B14" s="20" t="s">
        <v>308</v>
      </c>
      <c r="C14" s="21"/>
      <c r="D14" s="21"/>
      <c r="E14" s="21">
        <f>SUMIF(Balance!$AB$14:$AB$967,Ingresos!A14,Balance!$X$14:$Y$967)</f>
        <v>0</v>
      </c>
      <c r="F14" s="21"/>
      <c r="G14" s="22"/>
    </row>
    <row r="15" spans="1:9" x14ac:dyDescent="0.3">
      <c r="A15" s="19" t="s">
        <v>309</v>
      </c>
      <c r="B15" s="20" t="s">
        <v>310</v>
      </c>
      <c r="C15" s="21"/>
      <c r="D15" s="21"/>
      <c r="E15" s="21">
        <f>SUMIF(Balance!$AB$14:$AB$967,Ingresos!A15,Balance!$X$14:$Y$967)</f>
        <v>0</v>
      </c>
      <c r="F15" s="21"/>
      <c r="G15" s="22"/>
    </row>
    <row r="16" spans="1:9" x14ac:dyDescent="0.3">
      <c r="A16" s="19" t="s">
        <v>311</v>
      </c>
      <c r="B16" s="20" t="s">
        <v>312</v>
      </c>
      <c r="C16" s="21"/>
      <c r="D16" s="21"/>
      <c r="E16" s="21">
        <f>SUMIF(Balance!$AB$14:$AB$967,Ingresos!A16,Balance!$X$14:$Y$967)</f>
        <v>0</v>
      </c>
      <c r="F16" s="21"/>
      <c r="G16" s="22"/>
    </row>
    <row r="17" spans="1:9" x14ac:dyDescent="0.3">
      <c r="A17" s="16" t="s">
        <v>313</v>
      </c>
      <c r="B17" s="17" t="s">
        <v>314</v>
      </c>
      <c r="C17" s="18">
        <f>SUM(C18)</f>
        <v>0</v>
      </c>
      <c r="D17" s="18">
        <f>SUM(D18)</f>
        <v>0</v>
      </c>
      <c r="E17" s="18">
        <f>SUM(E18)</f>
        <v>0</v>
      </c>
      <c r="F17" s="18">
        <f>SUM(F18)</f>
        <v>0</v>
      </c>
      <c r="G17" s="15"/>
      <c r="H17" s="10"/>
      <c r="I17" s="10"/>
    </row>
    <row r="18" spans="1:9" x14ac:dyDescent="0.3">
      <c r="A18" s="19" t="s">
        <v>315</v>
      </c>
      <c r="B18" s="20" t="s">
        <v>316</v>
      </c>
      <c r="C18" s="23"/>
      <c r="D18" s="23"/>
      <c r="E18" s="21">
        <f>SUMIF(Balance!$AB$14:$AB$967,Ingresos!A18,Balance!$X$14:$Y$967)</f>
        <v>0</v>
      </c>
      <c r="F18" s="23"/>
      <c r="G18" s="22"/>
    </row>
    <row r="19" spans="1:9" x14ac:dyDescent="0.3">
      <c r="A19" s="16" t="s">
        <v>317</v>
      </c>
      <c r="B19" s="17" t="s">
        <v>318</v>
      </c>
      <c r="C19" s="23"/>
      <c r="D19" s="23"/>
      <c r="E19" s="21">
        <f>SUMIF(Balance!$AB$14:$AB$967,Ingresos!A19,Balance!$X$14:$Y$967)</f>
        <v>0</v>
      </c>
      <c r="F19" s="23"/>
      <c r="G19" s="22"/>
    </row>
    <row r="20" spans="1:9" x14ac:dyDescent="0.3">
      <c r="A20" s="12" t="s">
        <v>319</v>
      </c>
      <c r="B20" s="13" t="s">
        <v>320</v>
      </c>
      <c r="C20" s="14">
        <f>SUM(C21+C24+C25)</f>
        <v>0</v>
      </c>
      <c r="D20" s="14">
        <f>SUM(D21+D24+D25)</f>
        <v>0</v>
      </c>
      <c r="E20" s="14">
        <f>SUM(E21+E24+E25)</f>
        <v>0</v>
      </c>
      <c r="F20" s="14">
        <f>SUM(F21+F24+F25)</f>
        <v>0</v>
      </c>
      <c r="G20" s="15"/>
      <c r="H20" s="10"/>
      <c r="I20" s="10"/>
    </row>
    <row r="21" spans="1:9" x14ac:dyDescent="0.3">
      <c r="A21" s="16" t="s">
        <v>321</v>
      </c>
      <c r="B21" s="17" t="s">
        <v>322</v>
      </c>
      <c r="C21" s="18">
        <f>SUM(C22+C23)</f>
        <v>0</v>
      </c>
      <c r="D21" s="18">
        <f>SUM(D22+D23)</f>
        <v>0</v>
      </c>
      <c r="E21" s="18">
        <f>SUM(E22+E23)</f>
        <v>0</v>
      </c>
      <c r="F21" s="18">
        <f>SUM(F22+F23)</f>
        <v>0</v>
      </c>
      <c r="G21" s="15"/>
      <c r="H21" s="10"/>
      <c r="I21" s="10"/>
    </row>
    <row r="22" spans="1:9" x14ac:dyDescent="0.3">
      <c r="A22" s="19" t="s">
        <v>323</v>
      </c>
      <c r="B22" s="20" t="s">
        <v>290</v>
      </c>
      <c r="C22" s="23"/>
      <c r="D22" s="23"/>
      <c r="E22" s="21">
        <f>SUMIF(Balance!$AB$14:$AB$967,Ingresos!A22,Balance!$X$14:$Y$967)</f>
        <v>0</v>
      </c>
      <c r="F22" s="23"/>
      <c r="G22" s="22"/>
    </row>
    <row r="23" spans="1:9" x14ac:dyDescent="0.3">
      <c r="A23" s="19" t="s">
        <v>324</v>
      </c>
      <c r="B23" s="20" t="s">
        <v>292</v>
      </c>
      <c r="C23" s="23"/>
      <c r="D23" s="23"/>
      <c r="E23" s="21">
        <f>SUMIF(Balance!$AB$14:$AB$967,Ingresos!A23,Balance!$X$14:$Y$967)</f>
        <v>0</v>
      </c>
      <c r="F23" s="23"/>
      <c r="G23" s="22"/>
    </row>
    <row r="24" spans="1:9" x14ac:dyDescent="0.3">
      <c r="A24" s="16" t="s">
        <v>325</v>
      </c>
      <c r="B24" s="17" t="s">
        <v>326</v>
      </c>
      <c r="C24" s="23"/>
      <c r="D24" s="23"/>
      <c r="E24" s="21">
        <f>SUMIF(Balance!$AB$14:$AB$967,Ingresos!A24,Balance!$X$14:$Y$967)</f>
        <v>0</v>
      </c>
      <c r="F24" s="23"/>
      <c r="G24" s="22"/>
    </row>
    <row r="25" spans="1:9" x14ac:dyDescent="0.3">
      <c r="A25" s="16" t="s">
        <v>327</v>
      </c>
      <c r="B25" s="17" t="s">
        <v>312</v>
      </c>
      <c r="C25" s="23"/>
      <c r="D25" s="23"/>
      <c r="E25" s="21">
        <f>SUMIF(Balance!$AB$14:$AB$967,Ingresos!A25,Balance!$X$14:$Y$967)</f>
        <v>0</v>
      </c>
      <c r="F25" s="23"/>
      <c r="G25" s="22"/>
    </row>
    <row r="26" spans="1:9" ht="27.75" x14ac:dyDescent="0.3">
      <c r="A26" s="12" t="s">
        <v>328</v>
      </c>
      <c r="B26" s="13" t="s">
        <v>329</v>
      </c>
      <c r="C26" s="24"/>
      <c r="D26" s="24"/>
      <c r="E26" s="21">
        <f>SUMIF(Balance!$AB$14:$AB$967,Ingresos!A26,Balance!$X$14:$Y$967)</f>
        <v>0</v>
      </c>
      <c r="F26" s="24"/>
      <c r="G26" s="22"/>
    </row>
    <row r="27" spans="1:9" x14ac:dyDescent="0.3">
      <c r="A27" s="12" t="s">
        <v>330</v>
      </c>
      <c r="B27" s="13" t="s">
        <v>331</v>
      </c>
      <c r="C27" s="24"/>
      <c r="D27" s="24"/>
      <c r="E27" s="21">
        <f>SUMIF(Balance!$AB$14:$AB$967,Ingresos!A27,Balance!$X$14:$Y$967)</f>
        <v>0</v>
      </c>
      <c r="F27" s="24"/>
      <c r="G27" s="22"/>
    </row>
    <row r="28" spans="1:9" x14ac:dyDescent="0.3">
      <c r="A28" s="6" t="s">
        <v>332</v>
      </c>
      <c r="B28" s="7" t="s">
        <v>333</v>
      </c>
      <c r="C28" s="8">
        <f>SUM(C29+C30+C58)</f>
        <v>16377500000</v>
      </c>
      <c r="D28" s="8">
        <f>SUM(D29+D30+D58)</f>
        <v>19317688496</v>
      </c>
      <c r="E28" s="8">
        <f>SUM(E29+E30+E58)</f>
        <v>19317688496</v>
      </c>
      <c r="F28" s="8">
        <f>SUM(F29+F30+F58)</f>
        <v>0</v>
      </c>
      <c r="G28" s="9" t="s">
        <v>284</v>
      </c>
      <c r="H28" s="10"/>
      <c r="I28" s="10"/>
    </row>
    <row r="29" spans="1:9" x14ac:dyDescent="0.3">
      <c r="A29" s="12" t="s">
        <v>334</v>
      </c>
      <c r="B29" s="13" t="s">
        <v>335</v>
      </c>
      <c r="C29" s="24"/>
      <c r="D29" s="24"/>
      <c r="E29" s="21">
        <f>SUMIF(Balance!$AB$14:$AB$967,Ingresos!A29,Balance!$X$14:$Y$967)</f>
        <v>0</v>
      </c>
      <c r="F29" s="21">
        <f t="shared" ref="F29" si="0">+D29-E29</f>
        <v>0</v>
      </c>
      <c r="G29" s="22"/>
    </row>
    <row r="30" spans="1:9" x14ac:dyDescent="0.3">
      <c r="A30" s="12" t="s">
        <v>336</v>
      </c>
      <c r="B30" s="25" t="s">
        <v>337</v>
      </c>
      <c r="C30" s="14">
        <f>SUM(C31+C34+C40+C42+C44+C48+C55+C56+C57+C52)</f>
        <v>16377500000</v>
      </c>
      <c r="D30" s="14">
        <f>SUM(D31+D34+D40+D42+D44+D48+D55+D56+D57+D52)</f>
        <v>19317688496</v>
      </c>
      <c r="E30" s="14">
        <f>SUM(E31+E34+E40+E42+E44+E48+E55+E56+E57+E52)</f>
        <v>19317688496</v>
      </c>
      <c r="F30" s="14">
        <f>SUM(F31+F34+F40+F42+F44+F48+F55+F56+F57+F52)</f>
        <v>0</v>
      </c>
      <c r="G30" s="15"/>
      <c r="H30" s="10"/>
      <c r="I30" s="10"/>
    </row>
    <row r="31" spans="1:9" ht="27.75" x14ac:dyDescent="0.3">
      <c r="A31" s="16" t="s">
        <v>338</v>
      </c>
      <c r="B31" s="17" t="s">
        <v>339</v>
      </c>
      <c r="C31" s="18">
        <f>SUM(C32+C33)</f>
        <v>0</v>
      </c>
      <c r="D31" s="18">
        <f>SUM(D32+D33)</f>
        <v>56999999</v>
      </c>
      <c r="E31" s="18">
        <f>SUM(E32+E33)</f>
        <v>56999999</v>
      </c>
      <c r="F31" s="18">
        <f>SUM(F32+F33)</f>
        <v>0</v>
      </c>
      <c r="G31" s="15"/>
      <c r="H31" s="10"/>
      <c r="I31" s="10"/>
    </row>
    <row r="32" spans="1:9" x14ac:dyDescent="0.3">
      <c r="A32" s="19" t="s">
        <v>340</v>
      </c>
      <c r="B32" s="20" t="s">
        <v>341</v>
      </c>
      <c r="C32" s="21"/>
      <c r="D32" s="21"/>
      <c r="E32" s="21">
        <f>SUMIF(Balance!$AB$14:$AB$967,Ingresos!A32,Balance!$X$14:$Y$967)</f>
        <v>0</v>
      </c>
      <c r="F32" s="21"/>
      <c r="G32" s="22"/>
    </row>
    <row r="33" spans="1:14" x14ac:dyDescent="0.3">
      <c r="A33" s="19" t="s">
        <v>342</v>
      </c>
      <c r="B33" s="20" t="s">
        <v>343</v>
      </c>
      <c r="C33" s="21"/>
      <c r="D33" s="21">
        <v>56999999</v>
      </c>
      <c r="E33" s="21">
        <f>SUMIF(Balance!$AB$14:$AB$967,Ingresos!A33,Balance!$X$14:$Y$967)</f>
        <v>56999999</v>
      </c>
      <c r="F33" s="21">
        <f t="shared" ref="F33" si="1">+D33-E33</f>
        <v>0</v>
      </c>
      <c r="G33" s="22"/>
    </row>
    <row r="34" spans="1:14" x14ac:dyDescent="0.3">
      <c r="A34" s="16" t="s">
        <v>344</v>
      </c>
      <c r="B34" s="17" t="s">
        <v>345</v>
      </c>
      <c r="C34" s="18">
        <f>C35+C36+C37+C38+C39</f>
        <v>14652500000</v>
      </c>
      <c r="D34" s="18">
        <f>D35+D36+D37+D38+D39</f>
        <v>16768176695</v>
      </c>
      <c r="E34" s="18">
        <f>E35+E36+E37+E38+E39</f>
        <v>16768176695</v>
      </c>
      <c r="F34" s="18">
        <f>F35+F36+F37+F38+F39</f>
        <v>0</v>
      </c>
      <c r="G34" s="15"/>
      <c r="H34" s="26"/>
      <c r="I34" s="26"/>
      <c r="J34" s="27"/>
      <c r="K34" s="27"/>
      <c r="L34" s="27"/>
      <c r="M34" s="27"/>
      <c r="N34" s="27"/>
    </row>
    <row r="35" spans="1:14" x14ac:dyDescent="0.3">
      <c r="A35" s="19" t="s">
        <v>346</v>
      </c>
      <c r="B35" s="20" t="s">
        <v>347</v>
      </c>
      <c r="C35" s="21">
        <v>11102000000</v>
      </c>
      <c r="D35" s="21">
        <v>8884129240</v>
      </c>
      <c r="E35" s="21">
        <f>SUMIF(Balance!$AB$14:$AB$967,Ingresos!A35,Balance!$X$14:$Y$967)</f>
        <v>8884129240</v>
      </c>
      <c r="F35" s="21">
        <f>+D35-E35</f>
        <v>0</v>
      </c>
      <c r="G35" s="28"/>
      <c r="H35" s="27"/>
      <c r="I35" s="27"/>
      <c r="J35" s="27"/>
      <c r="K35" s="27"/>
      <c r="L35" s="27"/>
      <c r="M35" s="27"/>
      <c r="N35" s="27"/>
    </row>
    <row r="36" spans="1:14" ht="28.5" x14ac:dyDescent="0.3">
      <c r="A36" s="19" t="s">
        <v>348</v>
      </c>
      <c r="B36" s="20" t="s">
        <v>349</v>
      </c>
      <c r="C36" s="21">
        <v>3550500000</v>
      </c>
      <c r="D36" s="21">
        <v>7884047455</v>
      </c>
      <c r="E36" s="21">
        <f>SUMIF(Balance!$AB$14:$AB$967,Ingresos!A36,Balance!$X$14:$Y$967)</f>
        <v>7884047455</v>
      </c>
      <c r="F36" s="21">
        <f t="shared" ref="F36:F41" si="2">+D36-E36</f>
        <v>0</v>
      </c>
      <c r="G36" s="28"/>
      <c r="H36" s="27"/>
      <c r="I36" s="27"/>
      <c r="J36" s="27"/>
      <c r="K36" s="27"/>
      <c r="L36" s="27"/>
      <c r="M36" s="27"/>
      <c r="N36" s="27"/>
    </row>
    <row r="37" spans="1:14" x14ac:dyDescent="0.3">
      <c r="A37" s="19" t="s">
        <v>350</v>
      </c>
      <c r="B37" s="20" t="s">
        <v>351</v>
      </c>
      <c r="C37" s="21">
        <v>0</v>
      </c>
      <c r="D37" s="21">
        <v>0</v>
      </c>
      <c r="E37" s="21">
        <f>SUMIF(Balance!$AB$14:$AB$967,Ingresos!A37,Balance!$X$14:$Y$967)</f>
        <v>0</v>
      </c>
      <c r="F37" s="21">
        <f t="shared" si="2"/>
        <v>0</v>
      </c>
      <c r="G37" s="29"/>
      <c r="H37" s="27"/>
      <c r="I37" s="27"/>
      <c r="J37" s="27"/>
      <c r="K37" s="27"/>
      <c r="L37" s="27"/>
      <c r="M37" s="27"/>
      <c r="N37" s="27"/>
    </row>
    <row r="38" spans="1:14" x14ac:dyDescent="0.3">
      <c r="A38" s="19" t="s">
        <v>352</v>
      </c>
      <c r="B38" s="20" t="s">
        <v>353</v>
      </c>
      <c r="C38" s="21"/>
      <c r="D38" s="21"/>
      <c r="E38" s="21">
        <f>SUMIF(Balance!$AB$14:$AB$967,Ingresos!A38,Balance!$X$14:$Y$967)</f>
        <v>0</v>
      </c>
      <c r="F38" s="21">
        <f t="shared" si="2"/>
        <v>0</v>
      </c>
      <c r="G38" s="22"/>
      <c r="H38" s="27"/>
      <c r="I38" s="27"/>
      <c r="J38" s="27"/>
      <c r="K38" s="27"/>
      <c r="L38" s="27"/>
      <c r="M38" s="27"/>
      <c r="N38" s="27"/>
    </row>
    <row r="39" spans="1:14" x14ac:dyDescent="0.3">
      <c r="A39" s="19" t="s">
        <v>354</v>
      </c>
      <c r="B39" s="20" t="s">
        <v>312</v>
      </c>
      <c r="C39" s="21">
        <v>0</v>
      </c>
      <c r="D39" s="21">
        <v>0</v>
      </c>
      <c r="E39" s="21">
        <f>SUMIF(Balance!$AB$14:$AB$967,Ingresos!A39,Balance!$X$14:$Y$967)</f>
        <v>0</v>
      </c>
      <c r="F39" s="21">
        <f t="shared" si="2"/>
        <v>0</v>
      </c>
      <c r="G39" s="22"/>
    </row>
    <row r="40" spans="1:14" x14ac:dyDescent="0.3">
      <c r="A40" s="16" t="s">
        <v>355</v>
      </c>
      <c r="B40" s="17" t="s">
        <v>356</v>
      </c>
      <c r="C40" s="18">
        <f>SUM(C41)</f>
        <v>0</v>
      </c>
      <c r="D40" s="18">
        <f>SUM(D41)</f>
        <v>847560187</v>
      </c>
      <c r="E40" s="18">
        <f>SUM(E41)</f>
        <v>847560187</v>
      </c>
      <c r="F40" s="18">
        <f>SUM(F41)</f>
        <v>0</v>
      </c>
      <c r="G40" s="15"/>
      <c r="H40" s="10"/>
      <c r="I40" s="10"/>
    </row>
    <row r="41" spans="1:14" x14ac:dyDescent="0.3">
      <c r="A41" s="19" t="s">
        <v>357</v>
      </c>
      <c r="B41" s="20" t="s">
        <v>358</v>
      </c>
      <c r="C41" s="21">
        <v>0</v>
      </c>
      <c r="D41" s="21">
        <v>847560187</v>
      </c>
      <c r="E41" s="21">
        <f>SUMIF(Balance!$AB$14:$AB$967,Ingresos!A41,Balance!$X$14:$Y$967)</f>
        <v>847560187</v>
      </c>
      <c r="F41" s="21">
        <f t="shared" si="2"/>
        <v>0</v>
      </c>
      <c r="G41" s="22"/>
    </row>
    <row r="42" spans="1:14" x14ac:dyDescent="0.3">
      <c r="A42" s="16" t="s">
        <v>359</v>
      </c>
      <c r="B42" s="17" t="s">
        <v>360</v>
      </c>
      <c r="C42" s="18">
        <f>SUM(C43)</f>
        <v>0</v>
      </c>
      <c r="D42" s="18">
        <f>SUM(D43)</f>
        <v>0</v>
      </c>
      <c r="E42" s="18">
        <f>SUM(E43)</f>
        <v>0</v>
      </c>
      <c r="F42" s="18">
        <f>SUM(F43)</f>
        <v>0</v>
      </c>
      <c r="G42" s="15"/>
      <c r="H42" s="10"/>
      <c r="I42" s="10"/>
    </row>
    <row r="43" spans="1:14" x14ac:dyDescent="0.3">
      <c r="A43" s="19" t="s">
        <v>361</v>
      </c>
      <c r="B43" s="20" t="s">
        <v>362</v>
      </c>
      <c r="C43" s="21"/>
      <c r="D43" s="21"/>
      <c r="E43" s="21">
        <f>SUMIF(Balance!$AB$14:$AB$967,Ingresos!A43,Balance!$X$14:$Y$967)</f>
        <v>0</v>
      </c>
      <c r="F43" s="21"/>
      <c r="G43" s="22"/>
    </row>
    <row r="44" spans="1:14" x14ac:dyDescent="0.3">
      <c r="A44" s="16" t="s">
        <v>363</v>
      </c>
      <c r="B44" s="17" t="s">
        <v>364</v>
      </c>
      <c r="C44" s="18">
        <f>SUM(C45+C46+C47)</f>
        <v>0</v>
      </c>
      <c r="D44" s="18">
        <f>SUM(D45+D46+D47)</f>
        <v>0</v>
      </c>
      <c r="E44" s="18">
        <f>SUM(E45+E46+E47)</f>
        <v>0</v>
      </c>
      <c r="F44" s="18">
        <f>SUM(F45+F46+F47)</f>
        <v>0</v>
      </c>
      <c r="G44" s="15"/>
      <c r="H44" s="10"/>
      <c r="I44" s="10"/>
    </row>
    <row r="45" spans="1:14" x14ac:dyDescent="0.3">
      <c r="A45" s="19" t="s">
        <v>365</v>
      </c>
      <c r="B45" s="20" t="s">
        <v>366</v>
      </c>
      <c r="C45" s="21"/>
      <c r="D45" s="21"/>
      <c r="E45" s="21">
        <f>SUMIF(Balance!$AB$14:$AB$967,Ingresos!A45,Balance!$X$14:$Y$967)</f>
        <v>0</v>
      </c>
      <c r="F45" s="21">
        <f t="shared" ref="F45:F57" si="3">+D45-E45</f>
        <v>0</v>
      </c>
      <c r="G45" s="22"/>
    </row>
    <row r="46" spans="1:14" x14ac:dyDescent="0.3">
      <c r="A46" s="19" t="s">
        <v>367</v>
      </c>
      <c r="B46" s="20" t="s">
        <v>368</v>
      </c>
      <c r="C46" s="21"/>
      <c r="D46" s="21"/>
      <c r="E46" s="21">
        <f>SUMIF(Balance!$AB$14:$AB$967,Ingresos!A46,Balance!$X$14:$Y$967)</f>
        <v>0</v>
      </c>
      <c r="F46" s="21">
        <f t="shared" si="3"/>
        <v>0</v>
      </c>
      <c r="G46" s="22"/>
    </row>
    <row r="47" spans="1:14" x14ac:dyDescent="0.3">
      <c r="A47" s="19" t="s">
        <v>369</v>
      </c>
      <c r="B47" s="20" t="s">
        <v>370</v>
      </c>
      <c r="C47" s="21"/>
      <c r="D47" s="21"/>
      <c r="E47" s="21">
        <f>SUMIF(Balance!$AB$14:$AB$967,Ingresos!A47,Balance!$X$14:$Y$967)</f>
        <v>0</v>
      </c>
      <c r="F47" s="21">
        <f t="shared" si="3"/>
        <v>0</v>
      </c>
      <c r="G47" s="22"/>
    </row>
    <row r="48" spans="1:14" x14ac:dyDescent="0.3">
      <c r="A48" s="16" t="s">
        <v>371</v>
      </c>
      <c r="B48" s="17" t="s">
        <v>372</v>
      </c>
      <c r="C48" s="18">
        <f>SUM(C49+C50+C51)</f>
        <v>0</v>
      </c>
      <c r="D48" s="18">
        <f>SUM(D49+D50+D51)</f>
        <v>0</v>
      </c>
      <c r="E48" s="18">
        <f>SUM(E49+E50+E51)</f>
        <v>0</v>
      </c>
      <c r="F48" s="18">
        <f>SUM(F49+F50+F51)</f>
        <v>0</v>
      </c>
      <c r="G48" s="15"/>
      <c r="H48" s="10"/>
      <c r="I48" s="10"/>
    </row>
    <row r="49" spans="1:9" x14ac:dyDescent="0.3">
      <c r="A49" s="19" t="s">
        <v>373</v>
      </c>
      <c r="B49" s="20" t="s">
        <v>374</v>
      </c>
      <c r="C49" s="21"/>
      <c r="D49" s="21"/>
      <c r="E49" s="21">
        <f>SUMIF(Balance!$AB$14:$AB$967,Ingresos!A49,Balance!$X$14:$Y$967)</f>
        <v>0</v>
      </c>
      <c r="F49" s="21">
        <f t="shared" si="3"/>
        <v>0</v>
      </c>
      <c r="G49" s="22"/>
    </row>
    <row r="50" spans="1:9" x14ac:dyDescent="0.3">
      <c r="A50" s="19" t="s">
        <v>375</v>
      </c>
      <c r="B50" s="20" t="s">
        <v>376</v>
      </c>
      <c r="C50" s="21">
        <v>0</v>
      </c>
      <c r="D50" s="21">
        <v>0</v>
      </c>
      <c r="E50" s="21">
        <f>SUMIF(Balance!$AB$14:$AB$967,Ingresos!A50,Balance!$X$14:$Y$967)</f>
        <v>0</v>
      </c>
      <c r="F50" s="21">
        <f t="shared" si="3"/>
        <v>0</v>
      </c>
      <c r="G50" s="22"/>
      <c r="H50" s="27"/>
    </row>
    <row r="51" spans="1:9" x14ac:dyDescent="0.3">
      <c r="A51" s="19" t="s">
        <v>377</v>
      </c>
      <c r="B51" s="20" t="s">
        <v>378</v>
      </c>
      <c r="C51" s="21"/>
      <c r="D51" s="21"/>
      <c r="E51" s="21">
        <f>SUMIF(Balance!$AB$14:$AB$967,Ingresos!A51,Balance!$X$14:$Y$967)</f>
        <v>0</v>
      </c>
      <c r="F51" s="21">
        <f t="shared" si="3"/>
        <v>0</v>
      </c>
      <c r="G51" s="22"/>
      <c r="H51" s="27"/>
    </row>
    <row r="52" spans="1:9" x14ac:dyDescent="0.3">
      <c r="A52" s="16" t="s">
        <v>379</v>
      </c>
      <c r="B52" s="17" t="s">
        <v>380</v>
      </c>
      <c r="C52" s="30">
        <f>SUM(C53+C54)</f>
        <v>0</v>
      </c>
      <c r="D52" s="30">
        <f>SUM(D53+D54)</f>
        <v>0</v>
      </c>
      <c r="E52" s="30">
        <f>SUM(E53+E54)</f>
        <v>0</v>
      </c>
      <c r="F52" s="30">
        <f>SUM(F53+F54)</f>
        <v>0</v>
      </c>
      <c r="G52" s="15"/>
      <c r="H52" s="26"/>
      <c r="I52" s="10"/>
    </row>
    <row r="53" spans="1:9" x14ac:dyDescent="0.3">
      <c r="A53" s="19" t="s">
        <v>381</v>
      </c>
      <c r="B53" s="20" t="s">
        <v>132</v>
      </c>
      <c r="C53" s="23"/>
      <c r="D53" s="23"/>
      <c r="E53" s="21">
        <f>SUMIF(Balance!$AB$14:$AB$967,Ingresos!A53,Balance!$X$14:$Y$967)</f>
        <v>0</v>
      </c>
      <c r="F53" s="21">
        <f t="shared" si="3"/>
        <v>0</v>
      </c>
      <c r="G53" s="22"/>
      <c r="H53" s="27"/>
    </row>
    <row r="54" spans="1:9" x14ac:dyDescent="0.3">
      <c r="A54" s="19" t="s">
        <v>382</v>
      </c>
      <c r="B54" s="20" t="s">
        <v>312</v>
      </c>
      <c r="C54" s="23">
        <v>0</v>
      </c>
      <c r="D54" s="23">
        <v>0</v>
      </c>
      <c r="E54" s="21">
        <f>SUMIF(Balance!$AB$14:$AB$967,Ingresos!A54,Balance!$X$14:$Y$967)</f>
        <v>0</v>
      </c>
      <c r="F54" s="21">
        <f t="shared" si="3"/>
        <v>0</v>
      </c>
      <c r="G54" s="22"/>
      <c r="H54" s="27"/>
    </row>
    <row r="55" spans="1:9" x14ac:dyDescent="0.3">
      <c r="A55" s="16" t="s">
        <v>383</v>
      </c>
      <c r="B55" s="17" t="s">
        <v>384</v>
      </c>
      <c r="C55" s="23">
        <v>235000000</v>
      </c>
      <c r="D55" s="23">
        <v>154951615</v>
      </c>
      <c r="E55" s="21">
        <f>SUMIF(Balance!$AB$14:$AB$967,Ingresos!A55,Balance!$X$14:$Y$967)</f>
        <v>154951615</v>
      </c>
      <c r="F55" s="21">
        <f t="shared" si="3"/>
        <v>0</v>
      </c>
      <c r="G55" s="22"/>
      <c r="H55" s="27"/>
    </row>
    <row r="56" spans="1:9" x14ac:dyDescent="0.3">
      <c r="A56" s="16" t="s">
        <v>385</v>
      </c>
      <c r="B56" s="17" t="s">
        <v>386</v>
      </c>
      <c r="C56" s="23"/>
      <c r="D56" s="23"/>
      <c r="E56" s="21">
        <f>SUMIF(Balance!$AB$14:$AB$967,Ingresos!A56,Balance!$X$14:$Y$967)</f>
        <v>0</v>
      </c>
      <c r="F56" s="21">
        <f t="shared" si="3"/>
        <v>0</v>
      </c>
      <c r="G56" s="22"/>
      <c r="H56" s="27"/>
    </row>
    <row r="57" spans="1:9" ht="26.25" customHeight="1" x14ac:dyDescent="0.3">
      <c r="A57" s="16" t="s">
        <v>387</v>
      </c>
      <c r="B57" s="17" t="s">
        <v>388</v>
      </c>
      <c r="C57" s="23">
        <v>1490000000</v>
      </c>
      <c r="D57" s="23">
        <v>1490000000</v>
      </c>
      <c r="E57" s="21">
        <f>SUMIF(Balance!$AB$14:$AB$967,Ingresos!A57,Balance!$X$14:$Y$967)</f>
        <v>1490000000</v>
      </c>
      <c r="F57" s="21">
        <f t="shared" si="3"/>
        <v>0</v>
      </c>
      <c r="G57" s="22"/>
      <c r="H57" s="27"/>
    </row>
    <row r="58" spans="1:9" x14ac:dyDescent="0.3">
      <c r="A58" s="31" t="s">
        <v>389</v>
      </c>
      <c r="B58" s="25" t="s">
        <v>390</v>
      </c>
      <c r="C58" s="32">
        <f>C59</f>
        <v>0</v>
      </c>
      <c r="D58" s="32">
        <f>D59</f>
        <v>0</v>
      </c>
      <c r="E58" s="32">
        <f>E59</f>
        <v>0</v>
      </c>
      <c r="F58" s="32">
        <f>F59</f>
        <v>0</v>
      </c>
      <c r="G58" s="33"/>
      <c r="H58" s="26"/>
      <c r="I58" s="10"/>
    </row>
    <row r="59" spans="1:9" x14ac:dyDescent="0.3">
      <c r="A59" s="16" t="s">
        <v>391</v>
      </c>
      <c r="B59" s="17" t="s">
        <v>392</v>
      </c>
      <c r="C59" s="24"/>
      <c r="D59" s="24"/>
      <c r="E59" s="21">
        <f>SUMIF(Balance!$AB$14:$AB$967,Ingresos!A59,Balance!$X$14:$Y$967)</f>
        <v>0</v>
      </c>
      <c r="F59" s="24"/>
      <c r="G59" s="34" t="s">
        <v>393</v>
      </c>
    </row>
    <row r="60" spans="1:9" x14ac:dyDescent="0.3">
      <c r="A60" s="6" t="s">
        <v>394</v>
      </c>
      <c r="B60" s="7" t="s">
        <v>395</v>
      </c>
      <c r="C60" s="8">
        <f>SUM(C61+C62+C63+C64+C65)</f>
        <v>0</v>
      </c>
      <c r="D60" s="8">
        <f>SUM(D61+D62+D63+D64+D65)</f>
        <v>0</v>
      </c>
      <c r="E60" s="8">
        <f>SUM(E61+E62+E63+E64+E65)</f>
        <v>0</v>
      </c>
      <c r="F60" s="8">
        <f>SUM(F61+F62+F63+F64+F65)</f>
        <v>0</v>
      </c>
      <c r="G60" s="9" t="s">
        <v>284</v>
      </c>
      <c r="H60" s="10"/>
      <c r="I60" s="10"/>
    </row>
    <row r="61" spans="1:9" x14ac:dyDescent="0.3">
      <c r="A61" s="12" t="s">
        <v>396</v>
      </c>
      <c r="B61" s="13" t="s">
        <v>397</v>
      </c>
      <c r="C61" s="24"/>
      <c r="D61" s="24"/>
      <c r="E61" s="21">
        <f>SUMIF(Balance!$AB$14:$AB$967,Ingresos!A61,Balance!$X$14:$Y$967)</f>
        <v>0</v>
      </c>
      <c r="F61" s="24"/>
      <c r="G61" s="22"/>
    </row>
    <row r="62" spans="1:9" x14ac:dyDescent="0.3">
      <c r="A62" s="12" t="s">
        <v>398</v>
      </c>
      <c r="B62" s="13" t="s">
        <v>399</v>
      </c>
      <c r="C62" s="24"/>
      <c r="D62" s="24"/>
      <c r="E62" s="21">
        <f>SUMIF(Balance!$AB$14:$AB$967,Ingresos!A62,Balance!$X$14:$Y$967)</f>
        <v>0</v>
      </c>
      <c r="F62" s="24"/>
      <c r="G62" s="22"/>
    </row>
    <row r="63" spans="1:9" x14ac:dyDescent="0.3">
      <c r="A63" s="12" t="s">
        <v>400</v>
      </c>
      <c r="B63" s="13" t="s">
        <v>401</v>
      </c>
      <c r="C63" s="24"/>
      <c r="D63" s="24"/>
      <c r="E63" s="21">
        <f>SUMIF(Balance!$AB$14:$AB$967,Ingresos!A63,Balance!$X$14:$Y$967)</f>
        <v>0</v>
      </c>
      <c r="F63" s="24"/>
      <c r="G63" s="22"/>
    </row>
    <row r="64" spans="1:9" x14ac:dyDescent="0.3">
      <c r="A64" s="12" t="s">
        <v>402</v>
      </c>
      <c r="B64" s="13" t="s">
        <v>403</v>
      </c>
      <c r="C64" s="24"/>
      <c r="D64" s="24"/>
      <c r="E64" s="21">
        <f>SUMIF(Balance!$AB$14:$AB$967,Ingresos!A64,Balance!$X$14:$Y$967)</f>
        <v>0</v>
      </c>
      <c r="F64" s="24"/>
      <c r="G64" s="22"/>
    </row>
    <row r="65" spans="1:9" x14ac:dyDescent="0.3">
      <c r="A65" s="12" t="s">
        <v>404</v>
      </c>
      <c r="B65" s="13" t="s">
        <v>405</v>
      </c>
      <c r="C65" s="24"/>
      <c r="D65" s="24"/>
      <c r="E65" s="21">
        <f>SUMIF(Balance!$AB$14:$AB$967,Ingresos!A65,Balance!$X$14:$Y$967)</f>
        <v>0</v>
      </c>
      <c r="F65" s="24"/>
      <c r="G65" s="22"/>
    </row>
    <row r="66" spans="1:9" x14ac:dyDescent="0.3">
      <c r="A66" s="6" t="s">
        <v>406</v>
      </c>
      <c r="B66" s="7" t="s">
        <v>407</v>
      </c>
      <c r="C66" s="8">
        <f>SUM(C67+C68)</f>
        <v>0</v>
      </c>
      <c r="D66" s="8">
        <f>SUM(D67+D68)</f>
        <v>0</v>
      </c>
      <c r="E66" s="8">
        <f>SUM(E67+E68)</f>
        <v>0</v>
      </c>
      <c r="F66" s="8">
        <f>SUM(F67+F68)</f>
        <v>0</v>
      </c>
      <c r="G66" s="9" t="s">
        <v>284</v>
      </c>
      <c r="H66" s="10"/>
      <c r="I66" s="10"/>
    </row>
    <row r="67" spans="1:9" x14ac:dyDescent="0.3">
      <c r="A67" s="12" t="s">
        <v>408</v>
      </c>
      <c r="B67" s="13" t="s">
        <v>409</v>
      </c>
      <c r="C67" s="24"/>
      <c r="D67" s="24"/>
      <c r="E67" s="21">
        <f>SUMIF(Balance!$AB$14:$AB$967,Ingresos!A67,Balance!$X$14:$Y$967)</f>
        <v>0</v>
      </c>
      <c r="F67" s="24"/>
      <c r="G67" s="22"/>
    </row>
    <row r="68" spans="1:9" x14ac:dyDescent="0.3">
      <c r="A68" s="12" t="s">
        <v>410</v>
      </c>
      <c r="B68" s="13" t="s">
        <v>411</v>
      </c>
      <c r="C68" s="24"/>
      <c r="D68" s="24"/>
      <c r="E68" s="21">
        <f>SUMIF(Balance!$AB$14:$AB$967,Ingresos!A68,Balance!$X$14:$Y$967)</f>
        <v>0</v>
      </c>
      <c r="F68" s="24"/>
      <c r="G68" s="22"/>
    </row>
    <row r="69" spans="1:9" x14ac:dyDescent="0.3">
      <c r="A69" s="6" t="s">
        <v>412</v>
      </c>
      <c r="B69" s="7" t="s">
        <v>413</v>
      </c>
      <c r="C69" s="8">
        <f>SUM(C70+C73+C92+C98+C102)</f>
        <v>435000000</v>
      </c>
      <c r="D69" s="8">
        <f>SUM(D70+D73+D92+D98+D102)</f>
        <v>842336964</v>
      </c>
      <c r="E69" s="8">
        <f>SUM(E70+E73+E92+E98+E102)</f>
        <v>842336964</v>
      </c>
      <c r="F69" s="8">
        <f>SUM(F70+F73+F92+F98+F102)</f>
        <v>0</v>
      </c>
      <c r="G69" s="9" t="s">
        <v>284</v>
      </c>
      <c r="H69" s="10"/>
      <c r="I69" s="10"/>
    </row>
    <row r="70" spans="1:9" ht="27.75" x14ac:dyDescent="0.3">
      <c r="A70" s="12" t="s">
        <v>414</v>
      </c>
      <c r="B70" s="13" t="s">
        <v>415</v>
      </c>
      <c r="C70" s="14">
        <f>SUM(C71+C72)</f>
        <v>435000000</v>
      </c>
      <c r="D70" s="14">
        <f>SUM(D71+D72)</f>
        <v>560037886</v>
      </c>
      <c r="E70" s="14">
        <f>SUM(E71+E72)</f>
        <v>560037886</v>
      </c>
      <c r="F70" s="14">
        <f>SUM(F71+F72)</f>
        <v>0</v>
      </c>
      <c r="G70" s="15"/>
      <c r="H70" s="10"/>
      <c r="I70" s="10"/>
    </row>
    <row r="71" spans="1:9" ht="27.75" x14ac:dyDescent="0.3">
      <c r="A71" s="16" t="s">
        <v>416</v>
      </c>
      <c r="B71" s="17" t="s">
        <v>417</v>
      </c>
      <c r="C71" s="23">
        <v>0</v>
      </c>
      <c r="D71" s="23">
        <v>0</v>
      </c>
      <c r="E71" s="21">
        <f>SUMIF(Balance!$AB$14:$AB$967,Ingresos!A71,Balance!$X$14:$Y$967)</f>
        <v>0</v>
      </c>
      <c r="F71" s="21">
        <f t="shared" ref="F71:F72" si="4">+D71-E71</f>
        <v>0</v>
      </c>
      <c r="G71" s="22"/>
    </row>
    <row r="72" spans="1:9" ht="27.75" x14ac:dyDescent="0.3">
      <c r="A72" s="16" t="s">
        <v>418</v>
      </c>
      <c r="B72" s="17" t="s">
        <v>419</v>
      </c>
      <c r="C72" s="23">
        <v>435000000</v>
      </c>
      <c r="D72" s="23">
        <v>560037886</v>
      </c>
      <c r="E72" s="21">
        <f>SUMIF(Balance!$AB$14:$AB$967,Ingresos!A72,Balance!$X$14:$Y$967)</f>
        <v>560037886</v>
      </c>
      <c r="F72" s="21">
        <f t="shared" si="4"/>
        <v>0</v>
      </c>
      <c r="G72" s="22"/>
    </row>
    <row r="73" spans="1:9" x14ac:dyDescent="0.3">
      <c r="A73" s="12" t="s">
        <v>420</v>
      </c>
      <c r="B73" s="25" t="s">
        <v>421</v>
      </c>
      <c r="C73" s="14">
        <f>SUM(C74+C80+C85+C86+C87+C88+C89+C90+C91)</f>
        <v>0</v>
      </c>
      <c r="D73" s="14">
        <f>SUM(D74+D80+D85+D86+D87+D88+D89+D90+D91)</f>
        <v>0</v>
      </c>
      <c r="E73" s="14">
        <f>SUM(E74+E80+E85+E86+E87+E88+E89+E90+E91)</f>
        <v>0</v>
      </c>
      <c r="F73" s="14">
        <f>SUM(F74+F80+F85+F86+F87+F88+F89+F90+F91)</f>
        <v>0</v>
      </c>
      <c r="G73" s="15"/>
      <c r="H73" s="10"/>
      <c r="I73" s="10"/>
    </row>
    <row r="74" spans="1:9" x14ac:dyDescent="0.3">
      <c r="A74" s="16" t="s">
        <v>422</v>
      </c>
      <c r="B74" s="17" t="s">
        <v>423</v>
      </c>
      <c r="C74" s="35">
        <f>C75+C76+C77+C78+C79</f>
        <v>0</v>
      </c>
      <c r="D74" s="35">
        <f>D75+D76+D77+D78+D79</f>
        <v>0</v>
      </c>
      <c r="E74" s="35">
        <f>E75+E76+E77+E78+E79</f>
        <v>0</v>
      </c>
      <c r="F74" s="35">
        <f>F75+F76+F77+F78+F79</f>
        <v>0</v>
      </c>
      <c r="G74" s="15"/>
      <c r="H74" s="10"/>
      <c r="I74" s="10"/>
    </row>
    <row r="75" spans="1:9" x14ac:dyDescent="0.3">
      <c r="A75" s="36" t="s">
        <v>424</v>
      </c>
      <c r="B75" s="37" t="s">
        <v>425</v>
      </c>
      <c r="C75" s="38"/>
      <c r="D75" s="38"/>
      <c r="E75" s="21">
        <f>SUMIF(Balance!$AB$14:$AB$967,Ingresos!A75,Balance!$X$14:$Y$967)</f>
        <v>0</v>
      </c>
      <c r="F75" s="38"/>
      <c r="G75" s="39"/>
    </row>
    <row r="76" spans="1:9" ht="28.5" x14ac:dyDescent="0.3">
      <c r="A76" s="36" t="s">
        <v>426</v>
      </c>
      <c r="B76" s="37" t="s">
        <v>427</v>
      </c>
      <c r="C76" s="38"/>
      <c r="D76" s="38"/>
      <c r="E76" s="21">
        <f>SUMIF(Balance!$AB$14:$AB$967,Ingresos!A76,Balance!$X$14:$Y$967)</f>
        <v>0</v>
      </c>
      <c r="F76" s="38"/>
      <c r="G76" s="39"/>
    </row>
    <row r="77" spans="1:9" ht="28.5" x14ac:dyDescent="0.3">
      <c r="A77" s="36" t="s">
        <v>428</v>
      </c>
      <c r="B77" s="37" t="s">
        <v>429</v>
      </c>
      <c r="C77" s="38"/>
      <c r="D77" s="38"/>
      <c r="E77" s="21">
        <f>SUMIF(Balance!$AB$14:$AB$967,Ingresos!A77,Balance!$X$14:$Y$967)</f>
        <v>0</v>
      </c>
      <c r="F77" s="38"/>
      <c r="G77" s="39"/>
    </row>
    <row r="78" spans="1:9" ht="28.5" x14ac:dyDescent="0.3">
      <c r="A78" s="36" t="s">
        <v>430</v>
      </c>
      <c r="B78" s="37" t="s">
        <v>431</v>
      </c>
      <c r="C78" s="38"/>
      <c r="D78" s="38"/>
      <c r="E78" s="21">
        <f>SUMIF(Balance!$AB$14:$AB$967,Ingresos!A78,Balance!$X$14:$Y$967)</f>
        <v>0</v>
      </c>
      <c r="F78" s="38"/>
      <c r="G78" s="22" t="s">
        <v>393</v>
      </c>
    </row>
    <row r="79" spans="1:9" x14ac:dyDescent="0.3">
      <c r="A79" s="36" t="s">
        <v>432</v>
      </c>
      <c r="B79" s="37" t="s">
        <v>433</v>
      </c>
      <c r="C79" s="40"/>
      <c r="D79" s="40"/>
      <c r="E79" s="21">
        <f>SUMIF(Balance!$AB$14:$AB$967,Ingresos!A79,Balance!$X$14:$Y$967)</f>
        <v>0</v>
      </c>
      <c r="F79" s="40"/>
      <c r="G79" s="39"/>
    </row>
    <row r="80" spans="1:9" ht="27.75" x14ac:dyDescent="0.3">
      <c r="A80" s="16" t="s">
        <v>434</v>
      </c>
      <c r="B80" s="17" t="s">
        <v>435</v>
      </c>
      <c r="C80" s="41">
        <f>C81+C82+C83+C84</f>
        <v>0</v>
      </c>
      <c r="D80" s="41">
        <f>D81+D82+D83+D84</f>
        <v>0</v>
      </c>
      <c r="E80" s="16">
        <f>E81+E82+E83+E84</f>
        <v>0</v>
      </c>
      <c r="F80" s="16">
        <f>F81+F82+F83+F84</f>
        <v>0</v>
      </c>
      <c r="G80" s="15"/>
      <c r="H80" s="10"/>
      <c r="I80" s="10"/>
    </row>
    <row r="81" spans="1:9" ht="28.5" x14ac:dyDescent="0.3">
      <c r="A81" s="36" t="s">
        <v>436</v>
      </c>
      <c r="B81" s="37" t="s">
        <v>437</v>
      </c>
      <c r="C81" s="38"/>
      <c r="D81" s="38"/>
      <c r="E81" s="21">
        <f>SUMIF(Balance!$AB$14:$AB$967,Ingresos!A81,Balance!$X$14:$Y$967)</f>
        <v>0</v>
      </c>
      <c r="F81" s="38"/>
      <c r="G81" s="39"/>
    </row>
    <row r="82" spans="1:9" ht="28.5" x14ac:dyDescent="0.3">
      <c r="A82" s="36" t="s">
        <v>438</v>
      </c>
      <c r="B82" s="37" t="s">
        <v>427</v>
      </c>
      <c r="C82" s="38"/>
      <c r="D82" s="38"/>
      <c r="E82" s="21">
        <f>SUMIF(Balance!$AB$14:$AB$967,Ingresos!A82,Balance!$X$14:$Y$967)</f>
        <v>0</v>
      </c>
      <c r="F82" s="38"/>
      <c r="G82" s="39"/>
    </row>
    <row r="83" spans="1:9" ht="28.5" x14ac:dyDescent="0.3">
      <c r="A83" s="36" t="s">
        <v>439</v>
      </c>
      <c r="B83" s="37" t="s">
        <v>440</v>
      </c>
      <c r="C83" s="38"/>
      <c r="D83" s="38"/>
      <c r="E83" s="21">
        <f>SUMIF(Balance!$AB$14:$AB$967,Ingresos!A83,Balance!$X$14:$Y$967)</f>
        <v>0</v>
      </c>
      <c r="F83" s="38"/>
      <c r="G83" s="39"/>
    </row>
    <row r="84" spans="1:9" x14ac:dyDescent="0.3">
      <c r="A84" s="36" t="s">
        <v>441</v>
      </c>
      <c r="B84" s="37" t="s">
        <v>442</v>
      </c>
      <c r="C84" s="38"/>
      <c r="D84" s="38"/>
      <c r="E84" s="21">
        <f>SUMIF(Balance!$AB$14:$AB$967,Ingresos!A84,Balance!$X$14:$Y$967)</f>
        <v>0</v>
      </c>
      <c r="F84" s="38"/>
      <c r="G84" s="39"/>
    </row>
    <row r="85" spans="1:9" x14ac:dyDescent="0.3">
      <c r="A85" s="16" t="s">
        <v>443</v>
      </c>
      <c r="B85" s="17" t="s">
        <v>444</v>
      </c>
      <c r="C85" s="23"/>
      <c r="D85" s="23"/>
      <c r="E85" s="21">
        <f>SUMIF(Balance!$AB$14:$AB$967,Ingresos!A85,Balance!$X$14:$Y$967)</f>
        <v>0</v>
      </c>
      <c r="F85" s="23"/>
      <c r="G85" s="22"/>
    </row>
    <row r="86" spans="1:9" ht="27.75" x14ac:dyDescent="0.3">
      <c r="A86" s="16" t="s">
        <v>445</v>
      </c>
      <c r="B86" s="17" t="s">
        <v>446</v>
      </c>
      <c r="C86" s="23"/>
      <c r="D86" s="23"/>
      <c r="E86" s="21">
        <f>SUMIF(Balance!$AB$14:$AB$967,Ingresos!A86,Balance!$X$14:$Y$967)</f>
        <v>0</v>
      </c>
      <c r="F86" s="23"/>
      <c r="G86" s="22"/>
    </row>
    <row r="87" spans="1:9" ht="27.75" x14ac:dyDescent="0.3">
      <c r="A87" s="16" t="s">
        <v>447</v>
      </c>
      <c r="B87" s="17" t="s">
        <v>448</v>
      </c>
      <c r="C87" s="23"/>
      <c r="D87" s="23"/>
      <c r="E87" s="21">
        <f>SUMIF(Balance!$AB$14:$AB$967,Ingresos!A87,Balance!$X$14:$Y$967)</f>
        <v>0</v>
      </c>
      <c r="F87" s="23"/>
      <c r="G87" s="22"/>
    </row>
    <row r="88" spans="1:9" ht="27.75" x14ac:dyDescent="0.3">
      <c r="A88" s="16" t="s">
        <v>449</v>
      </c>
      <c r="B88" s="17" t="s">
        <v>450</v>
      </c>
      <c r="C88" s="23"/>
      <c r="D88" s="23"/>
      <c r="E88" s="21">
        <f>SUMIF(Balance!$AB$14:$AB$967,Ingresos!A88,Balance!$X$14:$Y$967)</f>
        <v>0</v>
      </c>
      <c r="F88" s="23"/>
      <c r="G88" s="22"/>
    </row>
    <row r="89" spans="1:9" ht="27.75" x14ac:dyDescent="0.3">
      <c r="A89" s="16" t="s">
        <v>451</v>
      </c>
      <c r="B89" s="17" t="s">
        <v>452</v>
      </c>
      <c r="C89" s="23"/>
      <c r="D89" s="23"/>
      <c r="E89" s="21">
        <f>SUMIF(Balance!$AB$14:$AB$967,Ingresos!A89,Balance!$X$14:$Y$967)</f>
        <v>0</v>
      </c>
      <c r="F89" s="23"/>
      <c r="G89" s="22"/>
    </row>
    <row r="90" spans="1:9" x14ac:dyDescent="0.3">
      <c r="A90" s="16" t="s">
        <v>453</v>
      </c>
      <c r="B90" s="17" t="s">
        <v>454</v>
      </c>
      <c r="C90" s="23"/>
      <c r="D90" s="23"/>
      <c r="E90" s="21">
        <f>SUMIF(Balance!$AB$14:$AB$967,Ingresos!A90,Balance!$X$14:$Y$967)</f>
        <v>0</v>
      </c>
      <c r="F90" s="23"/>
      <c r="G90" s="42" t="s">
        <v>284</v>
      </c>
    </row>
    <row r="91" spans="1:9" s="27" customFormat="1" ht="27.75" x14ac:dyDescent="0.3">
      <c r="A91" s="16" t="s">
        <v>455</v>
      </c>
      <c r="B91" s="17" t="s">
        <v>456</v>
      </c>
      <c r="C91" s="43"/>
      <c r="D91" s="43"/>
      <c r="E91" s="21">
        <f>SUMIF(Balance!$AB$14:$AB$967,Ingresos!A91,Balance!$X$14:$Y$967)</f>
        <v>0</v>
      </c>
      <c r="F91" s="43"/>
      <c r="G91" s="22" t="s">
        <v>393</v>
      </c>
    </row>
    <row r="92" spans="1:9" ht="27.75" x14ac:dyDescent="0.3">
      <c r="A92" s="12" t="s">
        <v>457</v>
      </c>
      <c r="B92" s="13" t="s">
        <v>458</v>
      </c>
      <c r="C92" s="14">
        <f>SUM(C93+C94+C95)</f>
        <v>0</v>
      </c>
      <c r="D92" s="14">
        <f>SUM(D93+D94+D95)</f>
        <v>0</v>
      </c>
      <c r="E92" s="14">
        <f>SUM(E93+E94+E95)</f>
        <v>0</v>
      </c>
      <c r="F92" s="14">
        <f>SUM(F93+F94+F95)</f>
        <v>0</v>
      </c>
      <c r="G92" s="15"/>
      <c r="H92" s="10"/>
      <c r="I92" s="10"/>
    </row>
    <row r="93" spans="1:9" x14ac:dyDescent="0.3">
      <c r="A93" s="16" t="s">
        <v>459</v>
      </c>
      <c r="B93" s="17" t="s">
        <v>460</v>
      </c>
      <c r="C93" s="23"/>
      <c r="D93" s="23"/>
      <c r="E93" s="21">
        <f>SUMIF(Balance!$AB$14:$AB$967,Ingresos!A93,Balance!$X$14:$Y$967)</f>
        <v>0</v>
      </c>
      <c r="F93" s="23"/>
      <c r="G93" s="22"/>
    </row>
    <row r="94" spans="1:9" x14ac:dyDescent="0.3">
      <c r="A94" s="16" t="s">
        <v>461</v>
      </c>
      <c r="B94" s="17" t="s">
        <v>462</v>
      </c>
      <c r="C94" s="23"/>
      <c r="D94" s="23"/>
      <c r="E94" s="21">
        <f>SUMIF(Balance!$AB$14:$AB$967,Ingresos!A94,Balance!$X$14:$Y$967)</f>
        <v>0</v>
      </c>
      <c r="F94" s="23"/>
      <c r="G94" s="22"/>
    </row>
    <row r="95" spans="1:9" x14ac:dyDescent="0.3">
      <c r="A95" s="16" t="s">
        <v>463</v>
      </c>
      <c r="B95" s="17" t="s">
        <v>464</v>
      </c>
      <c r="C95" s="18">
        <f>C96+C97</f>
        <v>0</v>
      </c>
      <c r="D95" s="18">
        <f>D96+D97</f>
        <v>0</v>
      </c>
      <c r="E95" s="18">
        <f>E96+E97</f>
        <v>0</v>
      </c>
      <c r="F95" s="18">
        <f>F96+F97</f>
        <v>0</v>
      </c>
      <c r="G95" s="15"/>
      <c r="H95" s="10"/>
      <c r="I95" s="10"/>
    </row>
    <row r="96" spans="1:9" x14ac:dyDescent="0.3">
      <c r="A96" s="44" t="s">
        <v>465</v>
      </c>
      <c r="B96" s="45" t="s">
        <v>466</v>
      </c>
      <c r="C96" s="23"/>
      <c r="D96" s="23"/>
      <c r="E96" s="21">
        <f>SUMIF(Balance!$AB$14:$AB$967,Ingresos!A96,Balance!$X$14:$Y$967)</f>
        <v>0</v>
      </c>
      <c r="F96" s="23"/>
      <c r="G96" s="22"/>
    </row>
    <row r="97" spans="1:9" ht="27.75" x14ac:dyDescent="0.3">
      <c r="A97" s="44" t="s">
        <v>467</v>
      </c>
      <c r="B97" s="45" t="s">
        <v>468</v>
      </c>
      <c r="C97" s="23"/>
      <c r="D97" s="23"/>
      <c r="E97" s="21">
        <f>SUMIF(Balance!$AB$14:$AB$967,Ingresos!A97,Balance!$X$14:$Y$967)</f>
        <v>0</v>
      </c>
      <c r="F97" s="23"/>
      <c r="G97" s="22"/>
    </row>
    <row r="98" spans="1:9" x14ac:dyDescent="0.3">
      <c r="A98" s="12" t="s">
        <v>469</v>
      </c>
      <c r="B98" s="13" t="s">
        <v>470</v>
      </c>
      <c r="C98" s="14">
        <f>SUM(C99+C100+C101)</f>
        <v>0</v>
      </c>
      <c r="D98" s="14">
        <f>SUM(D99+D100+D101)</f>
        <v>0</v>
      </c>
      <c r="E98" s="14">
        <f>SUM(E99+E100+E101)</f>
        <v>0</v>
      </c>
      <c r="F98" s="14">
        <f>SUM(F99+F100+F101)</f>
        <v>0</v>
      </c>
      <c r="G98" s="46"/>
      <c r="H98" s="10"/>
      <c r="I98" s="10"/>
    </row>
    <row r="99" spans="1:9" ht="27.75" x14ac:dyDescent="0.3">
      <c r="A99" s="16" t="s">
        <v>471</v>
      </c>
      <c r="B99" s="17" t="s">
        <v>472</v>
      </c>
      <c r="C99" s="23"/>
      <c r="D99" s="23"/>
      <c r="E99" s="21">
        <f>SUMIF(Balance!$AB$14:$AB$967,Ingresos!A99,Balance!$X$14:$Y$967)</f>
        <v>0</v>
      </c>
      <c r="F99" s="23"/>
      <c r="G99" s="22"/>
    </row>
    <row r="100" spans="1:9" ht="27.75" x14ac:dyDescent="0.3">
      <c r="A100" s="16" t="s">
        <v>473</v>
      </c>
      <c r="B100" s="17" t="s">
        <v>474</v>
      </c>
      <c r="C100" s="23"/>
      <c r="D100" s="23"/>
      <c r="E100" s="21">
        <f>SUMIF(Balance!$AB$14:$AB$967,Ingresos!A100,Balance!$X$14:$Y$967)</f>
        <v>0</v>
      </c>
      <c r="F100" s="23"/>
      <c r="G100" s="22"/>
    </row>
    <row r="101" spans="1:9" x14ac:dyDescent="0.3">
      <c r="A101" s="16" t="s">
        <v>475</v>
      </c>
      <c r="B101" s="17" t="s">
        <v>476</v>
      </c>
      <c r="C101" s="23"/>
      <c r="D101" s="23"/>
      <c r="E101" s="21">
        <f>SUMIF(Balance!$AB$14:$AB$967,Ingresos!A101,Balance!$X$14:$Y$967)</f>
        <v>0</v>
      </c>
      <c r="F101" s="23"/>
      <c r="G101" s="22"/>
    </row>
    <row r="102" spans="1:9" x14ac:dyDescent="0.3">
      <c r="A102" s="12" t="s">
        <v>477</v>
      </c>
      <c r="B102" s="13" t="s">
        <v>478</v>
      </c>
      <c r="C102" s="14">
        <f>SUM(C103+C104)</f>
        <v>0</v>
      </c>
      <c r="D102" s="14">
        <f>SUM(D103+D104)</f>
        <v>282299078</v>
      </c>
      <c r="E102" s="14">
        <f>SUM(E103+E104)</f>
        <v>282299078</v>
      </c>
      <c r="F102" s="14">
        <f>SUM(F103+F104)</f>
        <v>0</v>
      </c>
      <c r="G102" s="15"/>
      <c r="H102" s="10"/>
      <c r="I102" s="10"/>
    </row>
    <row r="103" spans="1:9" ht="27.75" x14ac:dyDescent="0.3">
      <c r="A103" s="16" t="s">
        <v>479</v>
      </c>
      <c r="B103" s="17" t="s">
        <v>480</v>
      </c>
      <c r="C103" s="23"/>
      <c r="D103" s="23"/>
      <c r="E103" s="21">
        <f>SUMIF(Balance!$AB$14:$AB$967,Ingresos!A103,Balance!$X$14:$Y$967)</f>
        <v>0</v>
      </c>
      <c r="F103" s="23"/>
      <c r="G103" s="22"/>
    </row>
    <row r="104" spans="1:9" x14ac:dyDescent="0.3">
      <c r="A104" s="16" t="s">
        <v>481</v>
      </c>
      <c r="B104" s="17" t="s">
        <v>312</v>
      </c>
      <c r="C104" s="23">
        <v>0</v>
      </c>
      <c r="D104" s="23">
        <v>282299078</v>
      </c>
      <c r="E104" s="21">
        <f>SUMIF(Balance!$AB$14:$AB$967,Ingresos!A104,Balance!$X$14:$Y$967)</f>
        <v>282299078</v>
      </c>
      <c r="F104" s="21">
        <f t="shared" ref="F104" si="5">+D104-E104</f>
        <v>0</v>
      </c>
      <c r="G104" s="22"/>
    </row>
    <row r="105" spans="1:9" x14ac:dyDescent="0.3">
      <c r="A105" s="6" t="s">
        <v>482</v>
      </c>
      <c r="B105" s="7" t="s">
        <v>483</v>
      </c>
      <c r="C105" s="8">
        <f>SUM(C106+C107+C108+C109+C110+C111+C112+C113)</f>
        <v>0</v>
      </c>
      <c r="D105" s="8">
        <f>SUM(D106+D107+D108+D109+D110+D111+D112+D113)</f>
        <v>0</v>
      </c>
      <c r="E105" s="8">
        <f>SUM(E106+E107+E108+E109+E110+E111+E112+E113)</f>
        <v>0</v>
      </c>
      <c r="F105" s="8">
        <f>SUM(F106+F107+F108+F109+F110+F111+F112+F113)</f>
        <v>0</v>
      </c>
      <c r="G105" s="9" t="s">
        <v>284</v>
      </c>
      <c r="H105" s="10"/>
      <c r="I105" s="10"/>
    </row>
    <row r="106" spans="1:9" x14ac:dyDescent="0.3">
      <c r="A106" s="12" t="s">
        <v>484</v>
      </c>
      <c r="B106" s="13" t="s">
        <v>485</v>
      </c>
      <c r="C106" s="24"/>
      <c r="D106" s="24"/>
      <c r="E106" s="21">
        <f>SUMIF(Balance!$AB$14:$AB$967,Ingresos!A106,Balance!$X$14:$Y$967)</f>
        <v>0</v>
      </c>
      <c r="F106" s="24"/>
      <c r="G106" s="22"/>
    </row>
    <row r="107" spans="1:9" x14ac:dyDescent="0.3">
      <c r="A107" s="12" t="s">
        <v>486</v>
      </c>
      <c r="B107" s="13" t="s">
        <v>487</v>
      </c>
      <c r="C107" s="24"/>
      <c r="D107" s="24"/>
      <c r="E107" s="21">
        <f>SUMIF(Balance!$AB$14:$AB$967,Ingresos!A107,Balance!$X$14:$Y$967)</f>
        <v>0</v>
      </c>
      <c r="F107" s="24"/>
      <c r="G107" s="22"/>
    </row>
    <row r="108" spans="1:9" x14ac:dyDescent="0.3">
      <c r="A108" s="12" t="s">
        <v>488</v>
      </c>
      <c r="B108" s="13" t="s">
        <v>489</v>
      </c>
      <c r="C108" s="24"/>
      <c r="D108" s="24"/>
      <c r="E108" s="21">
        <f>SUMIF(Balance!$AB$14:$AB$967,Ingresos!A108,Balance!$X$14:$Y$967)</f>
        <v>0</v>
      </c>
      <c r="F108" s="24"/>
      <c r="G108" s="22"/>
    </row>
    <row r="109" spans="1:9" x14ac:dyDescent="0.3">
      <c r="A109" s="12" t="s">
        <v>490</v>
      </c>
      <c r="B109" s="13" t="s">
        <v>491</v>
      </c>
      <c r="C109" s="24"/>
      <c r="D109" s="24"/>
      <c r="E109" s="21">
        <f>SUMIF(Balance!$AB$14:$AB$967,Ingresos!A109,Balance!$X$14:$Y$967)</f>
        <v>0</v>
      </c>
      <c r="F109" s="24"/>
      <c r="G109" s="22"/>
    </row>
    <row r="110" spans="1:9" x14ac:dyDescent="0.3">
      <c r="A110" s="12" t="s">
        <v>492</v>
      </c>
      <c r="B110" s="13" t="s">
        <v>493</v>
      </c>
      <c r="C110" s="24"/>
      <c r="D110" s="24"/>
      <c r="E110" s="21">
        <f>SUMIF(Balance!$AB$14:$AB$967,Ingresos!A110,Balance!$X$14:$Y$967)</f>
        <v>0</v>
      </c>
      <c r="F110" s="24"/>
      <c r="G110" s="22"/>
    </row>
    <row r="111" spans="1:9" x14ac:dyDescent="0.3">
      <c r="A111" s="12" t="s">
        <v>494</v>
      </c>
      <c r="B111" s="13" t="s">
        <v>495</v>
      </c>
      <c r="C111" s="24"/>
      <c r="D111" s="24"/>
      <c r="E111" s="21">
        <f>SUMIF(Balance!$AB$14:$AB$967,Ingresos!A111,Balance!$X$14:$Y$967)</f>
        <v>0</v>
      </c>
      <c r="F111" s="24"/>
      <c r="G111" s="22"/>
    </row>
    <row r="112" spans="1:9" x14ac:dyDescent="0.3">
      <c r="A112" s="12" t="s">
        <v>496</v>
      </c>
      <c r="B112" s="13" t="s">
        <v>497</v>
      </c>
      <c r="C112" s="24"/>
      <c r="D112" s="24"/>
      <c r="E112" s="21">
        <f>SUMIF(Balance!$AB$14:$AB$967,Ingresos!A112,Balance!$X$14:$Y$967)</f>
        <v>0</v>
      </c>
      <c r="F112" s="24"/>
      <c r="G112" s="22"/>
    </row>
    <row r="113" spans="1:9" x14ac:dyDescent="0.3">
      <c r="A113" s="12" t="s">
        <v>498</v>
      </c>
      <c r="B113" s="13" t="s">
        <v>499</v>
      </c>
      <c r="C113" s="24"/>
      <c r="D113" s="24"/>
      <c r="E113" s="21">
        <f>SUMIF(Balance!$AB$14:$AB$967,Ingresos!A113,Balance!$X$14:$Y$967)</f>
        <v>0</v>
      </c>
      <c r="F113" s="24"/>
      <c r="G113" s="22"/>
    </row>
    <row r="114" spans="1:9" x14ac:dyDescent="0.3">
      <c r="A114" s="6" t="s">
        <v>500</v>
      </c>
      <c r="B114" s="7" t="s">
        <v>501</v>
      </c>
      <c r="C114" s="8">
        <f>SUM(C115+C119+C120)</f>
        <v>0</v>
      </c>
      <c r="D114" s="8">
        <f>SUM(D115+D119+D120)</f>
        <v>0</v>
      </c>
      <c r="E114" s="8">
        <f>SUM(E115+E119+E120)</f>
        <v>0</v>
      </c>
      <c r="F114" s="8">
        <f>SUM(F115+F119+F120)</f>
        <v>0</v>
      </c>
      <c r="G114" s="9" t="s">
        <v>284</v>
      </c>
      <c r="H114" s="10"/>
      <c r="I114" s="10"/>
    </row>
    <row r="115" spans="1:9" x14ac:dyDescent="0.3">
      <c r="A115" s="12" t="s">
        <v>502</v>
      </c>
      <c r="B115" s="13" t="s">
        <v>503</v>
      </c>
      <c r="C115" s="14">
        <f>SUM(C116+C117+C118)</f>
        <v>0</v>
      </c>
      <c r="D115" s="14">
        <f>SUM(D116+D117+D118)</f>
        <v>0</v>
      </c>
      <c r="E115" s="14">
        <f>SUM(E116+E117+E118)</f>
        <v>0</v>
      </c>
      <c r="F115" s="14">
        <f>SUM(F116+F117+F118)</f>
        <v>0</v>
      </c>
      <c r="G115" s="15"/>
      <c r="H115" s="10"/>
      <c r="I115" s="10"/>
    </row>
    <row r="116" spans="1:9" x14ac:dyDescent="0.3">
      <c r="A116" s="16" t="s">
        <v>504</v>
      </c>
      <c r="B116" s="17" t="s">
        <v>505</v>
      </c>
      <c r="C116" s="23"/>
      <c r="D116" s="23"/>
      <c r="E116" s="21">
        <f>SUMIF(Balance!$AB$14:$AB$967,Ingresos!A116,Balance!$X$14:$Y$967)</f>
        <v>0</v>
      </c>
      <c r="F116" s="23"/>
      <c r="G116" s="22"/>
    </row>
    <row r="117" spans="1:9" x14ac:dyDescent="0.3">
      <c r="A117" s="16" t="s">
        <v>506</v>
      </c>
      <c r="B117" s="17" t="s">
        <v>507</v>
      </c>
      <c r="C117" s="23"/>
      <c r="D117" s="23"/>
      <c r="E117" s="21">
        <f>SUMIF(Balance!$AB$14:$AB$967,Ingresos!A117,Balance!$X$14:$Y$967)</f>
        <v>0</v>
      </c>
      <c r="F117" s="23"/>
      <c r="G117" s="22"/>
    </row>
    <row r="118" spans="1:9" x14ac:dyDescent="0.3">
      <c r="A118" s="16" t="s">
        <v>508</v>
      </c>
      <c r="B118" s="17" t="s">
        <v>312</v>
      </c>
      <c r="C118" s="23"/>
      <c r="D118" s="23"/>
      <c r="E118" s="21">
        <f>SUMIF(Balance!$AB$14:$AB$967,Ingresos!A118,Balance!$X$14:$Y$967)</f>
        <v>0</v>
      </c>
      <c r="F118" s="23"/>
      <c r="G118" s="22"/>
    </row>
    <row r="119" spans="1:9" ht="27.75" x14ac:dyDescent="0.3">
      <c r="A119" s="12" t="s">
        <v>509</v>
      </c>
      <c r="B119" s="13" t="s">
        <v>510</v>
      </c>
      <c r="C119" s="24"/>
      <c r="D119" s="24"/>
      <c r="E119" s="21">
        <f>SUMIF(Balance!$AB$14:$AB$967,Ingresos!A119,Balance!$X$14:$Y$967)</f>
        <v>0</v>
      </c>
      <c r="F119" s="24"/>
      <c r="G119" s="22"/>
    </row>
    <row r="120" spans="1:9" x14ac:dyDescent="0.3">
      <c r="A120" s="12" t="s">
        <v>511</v>
      </c>
      <c r="B120" s="13" t="s">
        <v>512</v>
      </c>
      <c r="C120" s="24"/>
      <c r="D120" s="24"/>
      <c r="E120" s="21">
        <f>SUMIF(Balance!$AB$14:$AB$967,Ingresos!A120,Balance!$X$14:$Y$967)</f>
        <v>0</v>
      </c>
      <c r="F120" s="24"/>
      <c r="G120" s="22"/>
    </row>
    <row r="121" spans="1:9" x14ac:dyDescent="0.3">
      <c r="A121" s="6" t="s">
        <v>513</v>
      </c>
      <c r="B121" s="7" t="s">
        <v>514</v>
      </c>
      <c r="C121" s="8">
        <f>SUM(C122+C123+C124)</f>
        <v>0</v>
      </c>
      <c r="D121" s="8">
        <f>SUM(D122+D123+D124)</f>
        <v>0</v>
      </c>
      <c r="E121" s="8">
        <f>SUM(E122+E123+E124)</f>
        <v>0</v>
      </c>
      <c r="F121" s="8">
        <f>SUM(F122+F123+F124)</f>
        <v>0</v>
      </c>
      <c r="G121" s="9" t="s">
        <v>284</v>
      </c>
      <c r="H121" s="10"/>
      <c r="I121" s="10"/>
    </row>
    <row r="122" spans="1:9" x14ac:dyDescent="0.3">
      <c r="A122" s="12" t="s">
        <v>515</v>
      </c>
      <c r="B122" s="13" t="s">
        <v>516</v>
      </c>
      <c r="C122" s="24"/>
      <c r="D122" s="24"/>
      <c r="E122" s="21">
        <f>SUMIF(Balance!$AB$14:$AB$967,Ingresos!A122,Balance!$X$14:$Y$967)</f>
        <v>0</v>
      </c>
      <c r="F122" s="24"/>
      <c r="G122" s="22"/>
    </row>
    <row r="123" spans="1:9" x14ac:dyDescent="0.3">
      <c r="A123" s="12" t="s">
        <v>517</v>
      </c>
      <c r="B123" s="13" t="s">
        <v>518</v>
      </c>
      <c r="C123" s="24"/>
      <c r="D123" s="24"/>
      <c r="E123" s="21">
        <f>SUMIF(Balance!$AB$14:$AB$967,Ingresos!A123,Balance!$X$14:$Y$967)</f>
        <v>0</v>
      </c>
      <c r="F123" s="24"/>
      <c r="G123" s="22"/>
    </row>
    <row r="124" spans="1:9" x14ac:dyDescent="0.3">
      <c r="A124" s="12" t="s">
        <v>519</v>
      </c>
      <c r="B124" s="13" t="s">
        <v>520</v>
      </c>
      <c r="C124" s="24"/>
      <c r="D124" s="24"/>
      <c r="E124" s="21">
        <f>SUMIF(Balance!$AB$14:$AB$967,Ingresos!A124,Balance!$X$14:$Y$967)</f>
        <v>0</v>
      </c>
      <c r="F124" s="24"/>
      <c r="G124" s="22"/>
    </row>
    <row r="125" spans="1:9" ht="27.75" x14ac:dyDescent="0.3">
      <c r="A125" s="6" t="s">
        <v>521</v>
      </c>
      <c r="B125" s="7" t="s">
        <v>522</v>
      </c>
      <c r="C125" s="8">
        <f>SUM(C126+C129+C147+C149)</f>
        <v>0</v>
      </c>
      <c r="D125" s="8">
        <f>SUM(D126+D129+D147+D149)</f>
        <v>0</v>
      </c>
      <c r="E125" s="8">
        <f>SUM(E126+E129+E147+E149)</f>
        <v>0</v>
      </c>
      <c r="F125" s="8">
        <f>SUM(F126+F129+F147+F149)</f>
        <v>0</v>
      </c>
      <c r="G125" s="9" t="s">
        <v>284</v>
      </c>
      <c r="H125" s="10"/>
      <c r="I125" s="10"/>
    </row>
    <row r="126" spans="1:9" x14ac:dyDescent="0.3">
      <c r="A126" s="12" t="s">
        <v>523</v>
      </c>
      <c r="B126" s="13" t="s">
        <v>335</v>
      </c>
      <c r="C126" s="14">
        <f>SUM(C127+C128)</f>
        <v>0</v>
      </c>
      <c r="D126" s="14">
        <f>SUM(D127+D128)</f>
        <v>0</v>
      </c>
      <c r="E126" s="14">
        <f>SUM(E127+E128)</f>
        <v>0</v>
      </c>
      <c r="F126" s="14">
        <f>SUM(F127+F128)</f>
        <v>0</v>
      </c>
      <c r="G126" s="15"/>
      <c r="H126" s="10"/>
      <c r="I126" s="10"/>
    </row>
    <row r="127" spans="1:9" ht="27.75" x14ac:dyDescent="0.3">
      <c r="A127" s="16" t="s">
        <v>524</v>
      </c>
      <c r="B127" s="17" t="s">
        <v>525</v>
      </c>
      <c r="C127" s="23"/>
      <c r="D127" s="23"/>
      <c r="E127" s="21">
        <f>SUMIF(Balance!$AB$14:$AB$967,Ingresos!A127,Balance!$X$14:$Y$967)</f>
        <v>0</v>
      </c>
      <c r="F127" s="23"/>
      <c r="G127" s="22"/>
    </row>
    <row r="128" spans="1:9" x14ac:dyDescent="0.3">
      <c r="A128" s="16" t="s">
        <v>526</v>
      </c>
      <c r="B128" s="17" t="s">
        <v>318</v>
      </c>
      <c r="C128" s="23"/>
      <c r="D128" s="23"/>
      <c r="E128" s="21">
        <f>SUMIF(Balance!$AB$14:$AB$967,Ingresos!A128,Balance!$X$14:$Y$967)</f>
        <v>0</v>
      </c>
      <c r="F128" s="23"/>
      <c r="G128" s="22"/>
    </row>
    <row r="129" spans="1:9" x14ac:dyDescent="0.3">
      <c r="A129" s="12" t="s">
        <v>527</v>
      </c>
      <c r="B129" s="13" t="s">
        <v>337</v>
      </c>
      <c r="C129" s="32">
        <f>SUM(C130+C134+C136+C141+C146+C143)</f>
        <v>0</v>
      </c>
      <c r="D129" s="32">
        <f>SUM(D130+D134+D136+D141+D146+D143)</f>
        <v>0</v>
      </c>
      <c r="E129" s="32">
        <f>SUM(E130+E134+E136+E141+E146+E143)</f>
        <v>0</v>
      </c>
      <c r="F129" s="32">
        <f>SUM(F130+F134+F136+F141+F146+F143)</f>
        <v>0</v>
      </c>
      <c r="G129" s="15"/>
      <c r="H129" s="10"/>
      <c r="I129" s="10"/>
    </row>
    <row r="130" spans="1:9" ht="27.75" x14ac:dyDescent="0.3">
      <c r="A130" s="16" t="s">
        <v>528</v>
      </c>
      <c r="B130" s="17" t="s">
        <v>339</v>
      </c>
      <c r="C130" s="18">
        <f>SUM(C131+C132+C133)</f>
        <v>0</v>
      </c>
      <c r="D130" s="18">
        <f>SUM(D131+D132+D133)</f>
        <v>0</v>
      </c>
      <c r="E130" s="18">
        <f>SUM(E131+E132+E133)</f>
        <v>0</v>
      </c>
      <c r="F130" s="18">
        <f>SUM(F131+F132+F133)</f>
        <v>0</v>
      </c>
      <c r="G130" s="15"/>
      <c r="H130" s="10"/>
      <c r="I130" s="10"/>
    </row>
    <row r="131" spans="1:9" ht="28.5" x14ac:dyDescent="0.3">
      <c r="A131" s="19" t="s">
        <v>529</v>
      </c>
      <c r="B131" s="20" t="s">
        <v>530</v>
      </c>
      <c r="C131" s="21"/>
      <c r="D131" s="21"/>
      <c r="E131" s="21">
        <f>SUMIF(Balance!$AB$14:$AB$967,Ingresos!A131,Balance!$X$14:$Y$967)</f>
        <v>0</v>
      </c>
      <c r="F131" s="21"/>
      <c r="G131" s="22"/>
    </row>
    <row r="132" spans="1:9" x14ac:dyDescent="0.3">
      <c r="A132" s="19" t="s">
        <v>531</v>
      </c>
      <c r="B132" s="20" t="s">
        <v>532</v>
      </c>
      <c r="C132" s="21"/>
      <c r="D132" s="21"/>
      <c r="E132" s="21">
        <f>SUMIF(Balance!$AB$14:$AB$967,Ingresos!A132,Balance!$X$14:$Y$967)</f>
        <v>0</v>
      </c>
      <c r="F132" s="21"/>
      <c r="G132" s="22"/>
    </row>
    <row r="133" spans="1:9" ht="28.5" x14ac:dyDescent="0.3">
      <c r="A133" s="19" t="s">
        <v>533</v>
      </c>
      <c r="B133" s="20" t="s">
        <v>534</v>
      </c>
      <c r="C133" s="21"/>
      <c r="D133" s="21"/>
      <c r="E133" s="21">
        <f>SUMIF(Balance!$AB$14:$AB$967,Ingresos!A133,Balance!$X$14:$Y$967)</f>
        <v>0</v>
      </c>
      <c r="F133" s="21"/>
      <c r="G133" s="22"/>
    </row>
    <row r="134" spans="1:9" x14ac:dyDescent="0.3">
      <c r="A134" s="16" t="s">
        <v>535</v>
      </c>
      <c r="B134" s="17" t="s">
        <v>345</v>
      </c>
      <c r="C134" s="18">
        <f>C135</f>
        <v>0</v>
      </c>
      <c r="D134" s="18">
        <f>D135</f>
        <v>0</v>
      </c>
      <c r="E134" s="18">
        <f>E135</f>
        <v>0</v>
      </c>
      <c r="F134" s="18">
        <f>F135</f>
        <v>0</v>
      </c>
      <c r="G134" s="15"/>
      <c r="H134" s="10"/>
      <c r="I134" s="10"/>
    </row>
    <row r="135" spans="1:9" x14ac:dyDescent="0.3">
      <c r="A135" s="19" t="s">
        <v>536</v>
      </c>
      <c r="B135" s="20" t="s">
        <v>537</v>
      </c>
      <c r="C135" s="40"/>
      <c r="D135" s="40"/>
      <c r="E135" s="21">
        <f>SUMIF(Balance!$AB$14:$AB$967,Ingresos!A135,Balance!$X$14:$Y$967)</f>
        <v>0</v>
      </c>
      <c r="F135" s="47"/>
      <c r="G135" s="39"/>
    </row>
    <row r="136" spans="1:9" x14ac:dyDescent="0.3">
      <c r="A136" s="16" t="s">
        <v>538</v>
      </c>
      <c r="B136" s="17" t="s">
        <v>372</v>
      </c>
      <c r="C136" s="18">
        <f>SUM(C137+C138+C139+C140)</f>
        <v>0</v>
      </c>
      <c r="D136" s="18">
        <f>SUM(D137+D138+D139+D140)</f>
        <v>0</v>
      </c>
      <c r="E136" s="18">
        <f>SUM(E137+E138+E139+E140)</f>
        <v>0</v>
      </c>
      <c r="F136" s="18">
        <f>SUM(F137+F138+F139+F140)</f>
        <v>0</v>
      </c>
      <c r="G136" s="15"/>
      <c r="H136" s="10"/>
      <c r="I136" s="10"/>
    </row>
    <row r="137" spans="1:9" x14ac:dyDescent="0.3">
      <c r="A137" s="19" t="s">
        <v>539</v>
      </c>
      <c r="B137" s="20" t="s">
        <v>540</v>
      </c>
      <c r="C137" s="21"/>
      <c r="D137" s="21"/>
      <c r="E137" s="21">
        <f>SUMIF(Balance!$AB$14:$AB$967,Ingresos!A137,Balance!$X$14:$Y$967)</f>
        <v>0</v>
      </c>
      <c r="F137" s="21"/>
      <c r="G137" s="22"/>
    </row>
    <row r="138" spans="1:9" x14ac:dyDescent="0.3">
      <c r="A138" s="19" t="s">
        <v>541</v>
      </c>
      <c r="B138" s="20" t="s">
        <v>542</v>
      </c>
      <c r="C138" s="21"/>
      <c r="D138" s="21"/>
      <c r="E138" s="21">
        <f>SUMIF(Balance!$AB$14:$AB$967,Ingresos!A138,Balance!$X$14:$Y$967)</f>
        <v>0</v>
      </c>
      <c r="F138" s="21"/>
      <c r="G138" s="22"/>
    </row>
    <row r="139" spans="1:9" x14ac:dyDescent="0.3">
      <c r="A139" s="19" t="s">
        <v>543</v>
      </c>
      <c r="B139" s="20" t="s">
        <v>544</v>
      </c>
      <c r="C139" s="21"/>
      <c r="D139" s="21"/>
      <c r="E139" s="21">
        <f>SUMIF(Balance!$AB$14:$AB$967,Ingresos!A139,Balance!$X$14:$Y$967)</f>
        <v>0</v>
      </c>
      <c r="F139" s="21"/>
      <c r="G139" s="22"/>
    </row>
    <row r="140" spans="1:9" ht="28.5" x14ac:dyDescent="0.3">
      <c r="A140" s="19" t="s">
        <v>545</v>
      </c>
      <c r="B140" s="20" t="s">
        <v>546</v>
      </c>
      <c r="C140" s="21"/>
      <c r="D140" s="21"/>
      <c r="E140" s="21">
        <f>SUMIF(Balance!$AB$14:$AB$967,Ingresos!A140,Balance!$X$14:$Y$967)</f>
        <v>0</v>
      </c>
      <c r="F140" s="40"/>
      <c r="G140" s="22"/>
    </row>
    <row r="141" spans="1:9" x14ac:dyDescent="0.3">
      <c r="A141" s="16" t="s">
        <v>547</v>
      </c>
      <c r="B141" s="17" t="s">
        <v>356</v>
      </c>
      <c r="C141" s="18">
        <f>SUM(C142)</f>
        <v>0</v>
      </c>
      <c r="D141" s="18">
        <f>SUM(D142)</f>
        <v>0</v>
      </c>
      <c r="E141" s="18">
        <f>SUM(E142)</f>
        <v>0</v>
      </c>
      <c r="F141" s="18">
        <f>SUM(F142)</f>
        <v>0</v>
      </c>
      <c r="G141" s="15"/>
      <c r="H141" s="10"/>
      <c r="I141" s="10"/>
    </row>
    <row r="142" spans="1:9" ht="28.5" x14ac:dyDescent="0.3">
      <c r="A142" s="19" t="s">
        <v>548</v>
      </c>
      <c r="B142" s="20" t="s">
        <v>549</v>
      </c>
      <c r="C142" s="21"/>
      <c r="D142" s="21"/>
      <c r="E142" s="21">
        <f>SUMIF(Balance!$AB$14:$AB$967,Ingresos!A142,Balance!$X$14:$Y$967)</f>
        <v>0</v>
      </c>
      <c r="F142" s="21"/>
      <c r="G142" s="22"/>
    </row>
    <row r="143" spans="1:9" x14ac:dyDescent="0.3">
      <c r="A143" s="16" t="s">
        <v>550</v>
      </c>
      <c r="B143" s="17" t="s">
        <v>380</v>
      </c>
      <c r="C143" s="18">
        <f>C144+C145</f>
        <v>0</v>
      </c>
      <c r="D143" s="18">
        <f>D144+D145</f>
        <v>0</v>
      </c>
      <c r="E143" s="18">
        <f>E144+E145</f>
        <v>0</v>
      </c>
      <c r="F143" s="18">
        <f>F144+F145</f>
        <v>0</v>
      </c>
      <c r="G143" s="15"/>
      <c r="H143" s="10"/>
      <c r="I143" s="10"/>
    </row>
    <row r="144" spans="1:9" x14ac:dyDescent="0.3">
      <c r="A144" s="19" t="s">
        <v>551</v>
      </c>
      <c r="B144" s="20" t="s">
        <v>552</v>
      </c>
      <c r="C144" s="21"/>
      <c r="D144" s="21"/>
      <c r="E144" s="21">
        <f>SUMIF(Balance!$AB$14:$AB$967,Ingresos!A144,Balance!$X$14:$Y$967)</f>
        <v>0</v>
      </c>
      <c r="F144" s="21"/>
      <c r="G144" s="22"/>
    </row>
    <row r="145" spans="1:9" x14ac:dyDescent="0.3">
      <c r="A145" s="19" t="s">
        <v>553</v>
      </c>
      <c r="B145" s="20" t="s">
        <v>312</v>
      </c>
      <c r="C145" s="21"/>
      <c r="D145" s="21"/>
      <c r="E145" s="21">
        <f>SUMIF(Balance!$AB$14:$AB$967,Ingresos!A145,Balance!$X$14:$Y$967)</f>
        <v>0</v>
      </c>
      <c r="F145" s="21"/>
      <c r="G145" s="22"/>
    </row>
    <row r="146" spans="1:9" x14ac:dyDescent="0.3">
      <c r="A146" s="16" t="s">
        <v>554</v>
      </c>
      <c r="B146" s="17" t="s">
        <v>384</v>
      </c>
      <c r="C146" s="23"/>
      <c r="D146" s="23"/>
      <c r="E146" s="21">
        <f>SUMIF(Balance!$AB$14:$AB$967,Ingresos!A146,Balance!$X$14:$Y$967)</f>
        <v>0</v>
      </c>
      <c r="F146" s="23"/>
      <c r="G146" s="22"/>
    </row>
    <row r="147" spans="1:9" x14ac:dyDescent="0.3">
      <c r="A147" s="12" t="s">
        <v>555</v>
      </c>
      <c r="B147" s="13" t="s">
        <v>556</v>
      </c>
      <c r="C147" s="32">
        <f>C148</f>
        <v>0</v>
      </c>
      <c r="D147" s="32">
        <f>D148</f>
        <v>0</v>
      </c>
      <c r="E147" s="14">
        <f>E148</f>
        <v>0</v>
      </c>
      <c r="F147" s="14">
        <f>F148</f>
        <v>0</v>
      </c>
      <c r="G147" s="15"/>
      <c r="H147" s="10"/>
      <c r="I147" s="10"/>
    </row>
    <row r="148" spans="1:9" x14ac:dyDescent="0.3">
      <c r="A148" s="16" t="s">
        <v>557</v>
      </c>
      <c r="B148" s="17" t="s">
        <v>558</v>
      </c>
      <c r="C148" s="23"/>
      <c r="D148" s="23"/>
      <c r="E148" s="21">
        <f>SUMIF(Balance!$AB$14:$AB$967,Ingresos!A148,Balance!$X$14:$Y$967)</f>
        <v>0</v>
      </c>
      <c r="F148" s="23"/>
      <c r="G148" s="22"/>
    </row>
    <row r="149" spans="1:9" x14ac:dyDescent="0.3">
      <c r="A149" s="12" t="s">
        <v>559</v>
      </c>
      <c r="B149" s="13" t="s">
        <v>390</v>
      </c>
      <c r="C149" s="32">
        <f>C150</f>
        <v>0</v>
      </c>
      <c r="D149" s="32">
        <f>D150</f>
        <v>0</v>
      </c>
      <c r="E149" s="32">
        <f>E150</f>
        <v>0</v>
      </c>
      <c r="F149" s="32">
        <f>F150</f>
        <v>0</v>
      </c>
      <c r="G149" s="15"/>
      <c r="H149" s="10"/>
      <c r="I149" s="10"/>
    </row>
    <row r="150" spans="1:9" x14ac:dyDescent="0.3">
      <c r="A150" s="16" t="s">
        <v>560</v>
      </c>
      <c r="B150" s="17" t="s">
        <v>561</v>
      </c>
      <c r="C150" s="23"/>
      <c r="D150" s="23"/>
      <c r="E150" s="21">
        <f>SUMIF(Balance!$AB$14:$AB$967,Ingresos!A150,Balance!$X$14:$Y$967)</f>
        <v>0</v>
      </c>
      <c r="F150" s="23"/>
      <c r="G150" s="42" t="s">
        <v>284</v>
      </c>
    </row>
    <row r="151" spans="1:9" x14ac:dyDescent="0.3">
      <c r="A151" s="6" t="s">
        <v>562</v>
      </c>
      <c r="B151" s="7" t="s">
        <v>563</v>
      </c>
      <c r="C151" s="8">
        <f>SUM(C152)</f>
        <v>0</v>
      </c>
      <c r="D151" s="8">
        <f>SUM(D152)</f>
        <v>0</v>
      </c>
      <c r="E151" s="8">
        <f>SUM(E152)</f>
        <v>0</v>
      </c>
      <c r="F151" s="8">
        <f>SUM(F152)</f>
        <v>0</v>
      </c>
      <c r="G151" s="9" t="s">
        <v>284</v>
      </c>
      <c r="H151" s="10"/>
      <c r="I151" s="10"/>
    </row>
    <row r="152" spans="1:9" x14ac:dyDescent="0.3">
      <c r="A152" s="12" t="s">
        <v>564</v>
      </c>
      <c r="B152" s="13" t="s">
        <v>565</v>
      </c>
      <c r="C152" s="14">
        <f>SUM(C153+C154)</f>
        <v>0</v>
      </c>
      <c r="D152" s="14">
        <f>SUM(D153+D154)</f>
        <v>0</v>
      </c>
      <c r="E152" s="14">
        <f>SUM(E153+E154)</f>
        <v>0</v>
      </c>
      <c r="F152" s="14">
        <f>SUM(F153+F154)</f>
        <v>0</v>
      </c>
      <c r="G152" s="15"/>
      <c r="H152" s="10"/>
      <c r="I152" s="10"/>
    </row>
    <row r="153" spans="1:9" x14ac:dyDescent="0.3">
      <c r="A153" s="16" t="s">
        <v>566</v>
      </c>
      <c r="B153" s="17" t="s">
        <v>567</v>
      </c>
      <c r="C153" s="23"/>
      <c r="D153" s="23"/>
      <c r="E153" s="21">
        <f>SUMIF(Balance!$AB$14:$AB$967,Ingresos!A153,Balance!$X$14:$Y$967)</f>
        <v>0</v>
      </c>
      <c r="F153" s="23"/>
      <c r="G153" s="48"/>
    </row>
    <row r="154" spans="1:9" x14ac:dyDescent="0.3">
      <c r="A154" s="16" t="s">
        <v>568</v>
      </c>
      <c r="B154" s="17" t="s">
        <v>569</v>
      </c>
      <c r="C154" s="23"/>
      <c r="D154" s="23"/>
      <c r="E154" s="21">
        <f>SUMIF(Balance!$AB$14:$AB$967,Ingresos!A154,Balance!$X$14:$Y$967)</f>
        <v>0</v>
      </c>
      <c r="F154" s="23"/>
      <c r="G154" s="48"/>
    </row>
    <row r="155" spans="1:9" x14ac:dyDescent="0.3">
      <c r="A155" s="6" t="s">
        <v>570</v>
      </c>
      <c r="B155" s="7" t="s">
        <v>571</v>
      </c>
      <c r="C155" s="24"/>
      <c r="D155" s="24">
        <v>0</v>
      </c>
      <c r="E155" s="21">
        <f>SUMIF(Balance!$AB$14:$AB$967,Ingresos!A155,Balance!$X$14:$Y$967)</f>
        <v>0</v>
      </c>
      <c r="F155" s="21">
        <f t="shared" ref="F155" si="6">+D155-E155</f>
        <v>0</v>
      </c>
      <c r="G155" s="48"/>
    </row>
    <row r="156" spans="1:9" x14ac:dyDescent="0.3">
      <c r="A156" s="10"/>
      <c r="B156" s="10"/>
      <c r="C156" s="49"/>
      <c r="D156" s="49"/>
      <c r="E156" s="49"/>
      <c r="F156" s="49"/>
      <c r="G156" s="50"/>
      <c r="H156" s="10"/>
      <c r="I156" s="10"/>
    </row>
    <row r="157" spans="1:9" x14ac:dyDescent="0.3">
      <c r="A157" s="10"/>
      <c r="B157" s="10"/>
      <c r="C157" s="10"/>
      <c r="D157" s="10"/>
      <c r="E157" s="10"/>
      <c r="F157" s="10"/>
      <c r="G157" s="50"/>
      <c r="H157" s="10"/>
      <c r="I157" s="10"/>
    </row>
    <row r="158" spans="1:9" ht="16.5" x14ac:dyDescent="0.35">
      <c r="A158" s="10"/>
      <c r="B158" s="51" t="s">
        <v>572</v>
      </c>
      <c r="C158" s="52">
        <f>C2+C28+C60+C66+C69+C105+C114+C121+C125+C151+C155</f>
        <v>16812500000</v>
      </c>
      <c r="D158" s="52">
        <f>D2+D28+D60+D66+D69+D105+D114+D121+D125+D151+D155</f>
        <v>20160025460</v>
      </c>
      <c r="E158" s="52">
        <f>E2+E28+E60+E66+E69+E105+E114+E121+E125+E151+E155</f>
        <v>20160025460</v>
      </c>
      <c r="F158" s="52">
        <f>F2+F28+F60+F66+F69+F105+F114+F121+F125+F151+F155</f>
        <v>0</v>
      </c>
      <c r="G158" s="50"/>
      <c r="H158" s="10"/>
      <c r="I158" s="10"/>
    </row>
    <row r="159" spans="1:9" x14ac:dyDescent="0.3">
      <c r="C159" s="10"/>
      <c r="D159" s="10"/>
      <c r="E159" s="10"/>
      <c r="F159" s="10"/>
      <c r="G159" s="50"/>
      <c r="H159" s="10"/>
      <c r="I159" s="10"/>
    </row>
    <row r="160" spans="1:9" x14ac:dyDescent="0.3">
      <c r="D160" s="100"/>
      <c r="E160" s="100">
        <f>+E158-Balance!W971</f>
        <v>0</v>
      </c>
      <c r="F160" s="100">
        <f>+D158-E158-F158</f>
        <v>0</v>
      </c>
    </row>
    <row r="161" spans="4:5" x14ac:dyDescent="0.3">
      <c r="D161" s="151"/>
      <c r="E161" s="100"/>
    </row>
    <row r="162" spans="4:5" x14ac:dyDescent="0.3">
      <c r="D162" s="100"/>
    </row>
    <row r="163" spans="4:5" x14ac:dyDescent="0.3">
      <c r="D163" s="100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7"/>
  <sheetViews>
    <sheetView topLeftCell="A421" workbookViewId="0">
      <selection activeCell="E442" sqref="E442"/>
    </sheetView>
  </sheetViews>
  <sheetFormatPr baseColWidth="10" defaultColWidth="11.42578125" defaultRowHeight="16.5" x14ac:dyDescent="0.35"/>
  <cols>
    <col min="1" max="1" width="29.42578125" style="56" customWidth="1"/>
    <col min="2" max="2" width="49.42578125" style="56" customWidth="1"/>
    <col min="3" max="3" width="17.140625" style="56" customWidth="1"/>
    <col min="4" max="4" width="18.42578125" style="56" customWidth="1"/>
    <col min="5" max="5" width="16.85546875" style="56" customWidth="1"/>
    <col min="6" max="6" width="15.42578125" style="56" customWidth="1"/>
    <col min="7" max="7" width="11.42578125" style="58"/>
    <col min="8" max="8" width="11.42578125" style="59"/>
    <col min="9" max="10" width="11.85546875" style="59" bestFit="1" customWidth="1"/>
    <col min="11" max="14" width="11.42578125" style="59"/>
    <col min="15" max="16384" width="11.42578125" style="56"/>
  </cols>
  <sheetData>
    <row r="1" spans="1:14" ht="18" x14ac:dyDescent="0.35">
      <c r="C1" s="57" t="s">
        <v>1381</v>
      </c>
    </row>
    <row r="2" spans="1:14" s="65" customFormat="1" ht="114.75" customHeight="1" x14ac:dyDescent="0.2">
      <c r="A2" s="60" t="s">
        <v>573</v>
      </c>
      <c r="B2" s="60" t="s">
        <v>574</v>
      </c>
      <c r="C2" s="61" t="s">
        <v>575</v>
      </c>
      <c r="D2" s="61" t="s">
        <v>576</v>
      </c>
      <c r="E2" s="61" t="s">
        <v>577</v>
      </c>
      <c r="F2" s="62" t="s">
        <v>578</v>
      </c>
      <c r="G2" s="63"/>
      <c r="H2" s="64"/>
      <c r="I2" s="64"/>
      <c r="J2" s="64"/>
      <c r="K2" s="64"/>
      <c r="L2" s="64"/>
      <c r="M2" s="64"/>
      <c r="N2" s="64"/>
    </row>
    <row r="3" spans="1:14" s="71" customFormat="1" ht="14.25" customHeight="1" x14ac:dyDescent="0.35">
      <c r="A3" s="66" t="s">
        <v>579</v>
      </c>
      <c r="B3" s="67" t="s">
        <v>580</v>
      </c>
      <c r="C3" s="68">
        <f>SUM(C4+C111+C205+C220)</f>
        <v>10888373000</v>
      </c>
      <c r="D3" s="68">
        <f>SUM(D4+D111+D205+D220)</f>
        <v>17321142224</v>
      </c>
      <c r="E3" s="68">
        <f>SUM(E4+E111+E205+E220)</f>
        <v>17622913983</v>
      </c>
      <c r="F3" s="68">
        <f>SUM(F4+F111+F205+F220)</f>
        <v>-301771759</v>
      </c>
      <c r="G3" s="69" t="s">
        <v>284</v>
      </c>
      <c r="H3" s="70"/>
      <c r="I3" s="70"/>
      <c r="J3" s="70"/>
      <c r="K3" s="70"/>
      <c r="L3" s="70"/>
      <c r="M3" s="59"/>
      <c r="N3" s="59"/>
    </row>
    <row r="4" spans="1:14" s="71" customFormat="1" ht="14.25" customHeight="1" x14ac:dyDescent="0.35">
      <c r="A4" s="72" t="s">
        <v>581</v>
      </c>
      <c r="B4" s="73" t="s">
        <v>582</v>
      </c>
      <c r="C4" s="74">
        <f>SUM(C5+C79+C82+C96+C103)</f>
        <v>7011373000</v>
      </c>
      <c r="D4" s="74">
        <f>SUM(D5+D79+D82+D96+D103)</f>
        <v>13118816985</v>
      </c>
      <c r="E4" s="74">
        <f>SUM(E5+E79+E82+E96+E103)</f>
        <v>13420588744</v>
      </c>
      <c r="F4" s="74">
        <f>SUM(F5+F79+F82+F96+F103)</f>
        <v>-301771759</v>
      </c>
      <c r="G4" s="58"/>
      <c r="H4" s="59"/>
      <c r="I4" s="59"/>
      <c r="J4" s="59"/>
      <c r="K4" s="59"/>
      <c r="L4" s="59"/>
      <c r="M4" s="59"/>
      <c r="N4" s="59"/>
    </row>
    <row r="5" spans="1:14" s="71" customFormat="1" ht="14.25" customHeight="1" x14ac:dyDescent="0.35">
      <c r="A5" s="75" t="s">
        <v>583</v>
      </c>
      <c r="B5" s="76" t="s">
        <v>584</v>
      </c>
      <c r="C5" s="77">
        <f>SUM(C6+C7+C10+C12+C17+C21+C24+C32+C34+C36+C45+C48+C53+C56+C57+C58+C62+C64+C65+C66+C67+C68+C78+C52+C70+C71+C72+C73+C76+C77)</f>
        <v>6355373000</v>
      </c>
      <c r="D5" s="77">
        <f>SUM(D6+D7+D10+D12+D17+D21+D24+D32+D34+D36+D45+D48+D53+D56+D57+D58+D62+D64+D65+D66+D67+D68+D78+D52+D70+D71+D72+D73+D76+D77)</f>
        <v>12549451841</v>
      </c>
      <c r="E5" s="77">
        <f>SUM(E6+E7+E10+E12+E17+E21+E24+E32+E34+E36+E45+E48+E53+E56+E57+E58+E62+E64+E65+E66+E67+E68+E78+E52+E70+E71+E72+E73+E76+E77)</f>
        <v>12851223600</v>
      </c>
      <c r="F5" s="77">
        <f>SUM(F6+F7+F10+F12+F17+F21+F24+F32+F34+F36+F45+F48+F53+F56+F57+F58+F62+F64+F65+F66+F67+F68+F78+F52+F70+F71+F72+F73+F76+F77)</f>
        <v>-301771759</v>
      </c>
      <c r="G5" s="58"/>
      <c r="H5" s="59"/>
      <c r="I5" s="59"/>
      <c r="J5" s="59"/>
      <c r="K5" s="59"/>
      <c r="L5" s="59"/>
      <c r="M5" s="59"/>
      <c r="N5" s="59"/>
    </row>
    <row r="6" spans="1:14" s="71" customFormat="1" ht="14.25" customHeight="1" x14ac:dyDescent="0.35">
      <c r="A6" s="78" t="s">
        <v>585</v>
      </c>
      <c r="B6" s="79" t="s">
        <v>586</v>
      </c>
      <c r="C6" s="80">
        <v>3443373000</v>
      </c>
      <c r="D6" s="80">
        <f>7100955906-301771759</f>
        <v>6799184147</v>
      </c>
      <c r="E6" s="80">
        <f>SUMIF(Balance!$AB$14:$AB$968,Egresos!A6,Balance!$U$14:$V$968)</f>
        <v>7100955906</v>
      </c>
      <c r="F6" s="80">
        <f>+D6-E6</f>
        <v>-301771759</v>
      </c>
      <c r="G6" s="58"/>
      <c r="H6" s="59"/>
      <c r="I6" s="59"/>
      <c r="J6" s="59"/>
      <c r="K6" s="59"/>
      <c r="L6" s="59"/>
      <c r="M6" s="59"/>
      <c r="N6" s="59"/>
    </row>
    <row r="7" spans="1:14" s="71" customFormat="1" ht="14.25" customHeight="1" x14ac:dyDescent="0.35">
      <c r="A7" s="78" t="s">
        <v>587</v>
      </c>
      <c r="B7" s="79" t="s">
        <v>588</v>
      </c>
      <c r="C7" s="81">
        <f>C8+C9</f>
        <v>215000000</v>
      </c>
      <c r="D7" s="81">
        <f>D8+D9</f>
        <v>1250424</v>
      </c>
      <c r="E7" s="81">
        <f>E8+E9</f>
        <v>1250424</v>
      </c>
      <c r="F7" s="81">
        <f>F8+F9</f>
        <v>0</v>
      </c>
      <c r="G7" s="58"/>
      <c r="H7" s="59"/>
      <c r="I7" s="59"/>
      <c r="J7" s="59"/>
      <c r="K7" s="59"/>
      <c r="L7" s="59"/>
      <c r="M7" s="59"/>
      <c r="N7" s="59"/>
    </row>
    <row r="8" spans="1:14" s="71" customFormat="1" ht="14.25" customHeight="1" x14ac:dyDescent="0.35">
      <c r="A8" s="82" t="s">
        <v>589</v>
      </c>
      <c r="B8" s="83" t="s">
        <v>590</v>
      </c>
      <c r="C8" s="84">
        <v>215000000</v>
      </c>
      <c r="D8" s="84">
        <v>1250424</v>
      </c>
      <c r="E8" s="80">
        <f>SUMIF(Balance!$AB$14:$AB$968,Egresos!A8,Balance!$U$14:$V$968)</f>
        <v>1250424</v>
      </c>
      <c r="F8" s="80">
        <f>+D8-E8</f>
        <v>0</v>
      </c>
      <c r="G8" s="58"/>
      <c r="H8" s="59"/>
      <c r="I8" s="59"/>
      <c r="J8" s="59"/>
      <c r="K8" s="59"/>
      <c r="L8" s="59"/>
      <c r="M8" s="59"/>
      <c r="N8" s="59"/>
    </row>
    <row r="9" spans="1:14" s="71" customFormat="1" ht="14.25" customHeight="1" x14ac:dyDescent="0.35">
      <c r="A9" s="82" t="s">
        <v>591</v>
      </c>
      <c r="B9" s="83" t="s">
        <v>592</v>
      </c>
      <c r="C9" s="84"/>
      <c r="D9" s="84"/>
      <c r="E9" s="80">
        <f>SUMIF(Balance!$AB$14:$AB$968,Egresos!A9,Balance!$U$14:$V$968)</f>
        <v>0</v>
      </c>
      <c r="F9" s="80">
        <f>+D9-E9</f>
        <v>0</v>
      </c>
      <c r="G9" s="58"/>
      <c r="H9" s="59"/>
      <c r="I9" s="59"/>
      <c r="J9" s="59"/>
      <c r="K9" s="59"/>
      <c r="L9" s="59"/>
      <c r="M9" s="59"/>
      <c r="N9" s="59"/>
    </row>
    <row r="10" spans="1:14" s="71" customFormat="1" ht="14.25" customHeight="1" x14ac:dyDescent="0.35">
      <c r="A10" s="78" t="s">
        <v>593</v>
      </c>
      <c r="B10" s="79" t="s">
        <v>594</v>
      </c>
      <c r="C10" s="81">
        <f>SUM(C11)</f>
        <v>0</v>
      </c>
      <c r="D10" s="81">
        <f>SUM(D11)</f>
        <v>0</v>
      </c>
      <c r="E10" s="81">
        <f>SUM(E11)</f>
        <v>0</v>
      </c>
      <c r="F10" s="81">
        <f>SUM(F11)</f>
        <v>0</v>
      </c>
      <c r="G10" s="58"/>
      <c r="H10" s="59"/>
      <c r="I10" s="59"/>
      <c r="J10" s="59"/>
      <c r="K10" s="59"/>
      <c r="L10" s="59"/>
      <c r="M10" s="59"/>
      <c r="N10" s="59"/>
    </row>
    <row r="11" spans="1:14" s="87" customFormat="1" ht="14.25" customHeight="1" x14ac:dyDescent="0.35">
      <c r="A11" s="85" t="s">
        <v>595</v>
      </c>
      <c r="B11" s="86" t="s">
        <v>596</v>
      </c>
      <c r="C11" s="84"/>
      <c r="D11" s="84"/>
      <c r="E11" s="80">
        <f>SUMIF(Balance!$AB$14:$AB$968,Egresos!A11,Balance!$U$14:$V$968)</f>
        <v>0</v>
      </c>
      <c r="F11" s="84"/>
      <c r="G11" s="58"/>
      <c r="H11" s="59"/>
      <c r="I11" s="59"/>
      <c r="J11" s="59"/>
      <c r="K11" s="59"/>
      <c r="L11" s="59"/>
      <c r="M11" s="59"/>
      <c r="N11" s="59"/>
    </row>
    <row r="12" spans="1:14" s="71" customFormat="1" ht="14.25" customHeight="1" x14ac:dyDescent="0.35">
      <c r="A12" s="78" t="s">
        <v>597</v>
      </c>
      <c r="B12" s="79" t="s">
        <v>598</v>
      </c>
      <c r="C12" s="81">
        <f>SUM(C13+C14+C15+C16)</f>
        <v>0</v>
      </c>
      <c r="D12" s="81">
        <f>SUM(D13+D14+D15+D16)</f>
        <v>0</v>
      </c>
      <c r="E12" s="81">
        <f>SUM(E13+E14+E15+E16)</f>
        <v>0</v>
      </c>
      <c r="F12" s="81">
        <f>SUM(F13+F14+F15+F16)</f>
        <v>0</v>
      </c>
      <c r="G12" s="58"/>
      <c r="H12" s="59"/>
      <c r="I12" s="59"/>
      <c r="J12" s="59"/>
      <c r="K12" s="59"/>
      <c r="L12" s="59"/>
      <c r="M12" s="59"/>
      <c r="N12" s="59"/>
    </row>
    <row r="13" spans="1:14" s="71" customFormat="1" ht="14.25" customHeight="1" x14ac:dyDescent="0.35">
      <c r="A13" s="82" t="s">
        <v>599</v>
      </c>
      <c r="B13" s="83" t="s">
        <v>600</v>
      </c>
      <c r="C13" s="84"/>
      <c r="D13" s="84"/>
      <c r="E13" s="80">
        <f>SUMIF(Balance!$AB$14:$AB$968,Egresos!A13,Balance!$U$14:$V$968)</f>
        <v>0</v>
      </c>
      <c r="F13" s="84"/>
      <c r="G13" s="58"/>
      <c r="H13" s="59"/>
      <c r="I13" s="59"/>
      <c r="J13" s="59"/>
      <c r="K13" s="59"/>
      <c r="L13" s="59"/>
      <c r="M13" s="59"/>
      <c r="N13" s="59"/>
    </row>
    <row r="14" spans="1:14" s="71" customFormat="1" ht="14.25" customHeight="1" x14ac:dyDescent="0.35">
      <c r="A14" s="82" t="s">
        <v>601</v>
      </c>
      <c r="B14" s="83" t="s">
        <v>602</v>
      </c>
      <c r="C14" s="84"/>
      <c r="D14" s="84"/>
      <c r="E14" s="80">
        <f>SUMIF(Balance!$AB$14:$AB$968,Egresos!A14,Balance!$U$14:$V$968)</f>
        <v>0</v>
      </c>
      <c r="F14" s="84"/>
      <c r="G14" s="58"/>
      <c r="H14" s="59"/>
      <c r="I14" s="59"/>
      <c r="J14" s="59"/>
      <c r="K14" s="59"/>
      <c r="L14" s="59"/>
      <c r="M14" s="59"/>
      <c r="N14" s="59"/>
    </row>
    <row r="15" spans="1:14" s="71" customFormat="1" ht="14.25" customHeight="1" x14ac:dyDescent="0.35">
      <c r="A15" s="82" t="s">
        <v>603</v>
      </c>
      <c r="B15" s="83" t="s">
        <v>604</v>
      </c>
      <c r="C15" s="84"/>
      <c r="D15" s="84"/>
      <c r="E15" s="80">
        <f>SUMIF(Balance!$AB$14:$AB$968,Egresos!A15,Balance!$U$14:$V$968)</f>
        <v>0</v>
      </c>
      <c r="F15" s="84"/>
      <c r="G15" s="58"/>
      <c r="H15" s="59"/>
      <c r="I15" s="59"/>
      <c r="J15" s="59"/>
      <c r="K15" s="59"/>
      <c r="L15" s="59"/>
      <c r="M15" s="59"/>
      <c r="N15" s="59"/>
    </row>
    <row r="16" spans="1:14" s="71" customFormat="1" ht="14.25" customHeight="1" x14ac:dyDescent="0.35">
      <c r="A16" s="82" t="s">
        <v>605</v>
      </c>
      <c r="B16" s="83" t="s">
        <v>606</v>
      </c>
      <c r="C16" s="84"/>
      <c r="D16" s="84"/>
      <c r="E16" s="80">
        <f>SUMIF(Balance!$AB$14:$AB$968,Egresos!A16,Balance!$U$14:$V$968)</f>
        <v>0</v>
      </c>
      <c r="F16" s="84"/>
      <c r="G16" s="58"/>
      <c r="H16" s="59"/>
      <c r="I16" s="59"/>
      <c r="J16" s="59"/>
      <c r="K16" s="59"/>
      <c r="L16" s="59"/>
      <c r="M16" s="59"/>
      <c r="N16" s="59"/>
    </row>
    <row r="17" spans="1:14" s="71" customFormat="1" ht="14.25" customHeight="1" x14ac:dyDescent="0.35">
      <c r="A17" s="78" t="s">
        <v>607</v>
      </c>
      <c r="B17" s="79" t="s">
        <v>608</v>
      </c>
      <c r="C17" s="81">
        <f>SUM(C18+C19+C20)</f>
        <v>0</v>
      </c>
      <c r="D17" s="81">
        <f>SUM(D18+D19+D20)</f>
        <v>0</v>
      </c>
      <c r="E17" s="81">
        <f>SUM(E18+E19+E20)</f>
        <v>0</v>
      </c>
      <c r="F17" s="81">
        <f>SUM(F18+F19+F20)</f>
        <v>0</v>
      </c>
      <c r="G17" s="58"/>
      <c r="H17" s="59"/>
      <c r="I17" s="59"/>
      <c r="J17" s="59"/>
      <c r="K17" s="59"/>
      <c r="L17" s="59"/>
      <c r="M17" s="59"/>
      <c r="N17" s="59"/>
    </row>
    <row r="18" spans="1:14" s="71" customFormat="1" ht="14.25" customHeight="1" x14ac:dyDescent="0.35">
      <c r="A18" s="82" t="s">
        <v>609</v>
      </c>
      <c r="B18" s="83" t="s">
        <v>610</v>
      </c>
      <c r="C18" s="84"/>
      <c r="D18" s="84"/>
      <c r="E18" s="80">
        <f>SUMIF(Balance!$AB$14:$AB$968,Egresos!A18,Balance!$U$14:$V$968)</f>
        <v>0</v>
      </c>
      <c r="F18" s="84"/>
      <c r="G18" s="58"/>
      <c r="H18" s="59"/>
      <c r="I18" s="59"/>
      <c r="J18" s="59"/>
      <c r="K18" s="59"/>
      <c r="L18" s="59"/>
      <c r="M18" s="59"/>
      <c r="N18" s="59"/>
    </row>
    <row r="19" spans="1:14" s="71" customFormat="1" ht="14.25" customHeight="1" x14ac:dyDescent="0.35">
      <c r="A19" s="82" t="s">
        <v>611</v>
      </c>
      <c r="B19" s="83" t="s">
        <v>612</v>
      </c>
      <c r="C19" s="84"/>
      <c r="D19" s="84"/>
      <c r="E19" s="80">
        <f>SUMIF(Balance!$AB$14:$AB$968,Egresos!A19,Balance!$U$14:$V$968)</f>
        <v>0</v>
      </c>
      <c r="F19" s="84"/>
      <c r="G19" s="58"/>
      <c r="H19" s="59"/>
      <c r="I19" s="59"/>
      <c r="J19" s="59"/>
      <c r="K19" s="59"/>
      <c r="L19" s="59"/>
      <c r="M19" s="59"/>
      <c r="N19" s="59"/>
    </row>
    <row r="20" spans="1:14" s="71" customFormat="1" ht="14.25" customHeight="1" x14ac:dyDescent="0.35">
      <c r="A20" s="82" t="s">
        <v>613</v>
      </c>
      <c r="B20" s="83" t="s">
        <v>614</v>
      </c>
      <c r="C20" s="84"/>
      <c r="D20" s="84"/>
      <c r="E20" s="80">
        <f>SUMIF(Balance!$AB$14:$AB$968,Egresos!A20,Balance!$U$14:$V$968)</f>
        <v>0</v>
      </c>
      <c r="F20" s="84"/>
      <c r="G20" s="58"/>
      <c r="H20" s="59"/>
      <c r="I20" s="59"/>
      <c r="J20" s="59"/>
      <c r="K20" s="59"/>
      <c r="L20" s="59"/>
      <c r="M20" s="59"/>
      <c r="N20" s="59"/>
    </row>
    <row r="21" spans="1:14" s="71" customFormat="1" ht="14.25" customHeight="1" x14ac:dyDescent="0.35">
      <c r="A21" s="78" t="s">
        <v>615</v>
      </c>
      <c r="B21" s="79" t="s">
        <v>616</v>
      </c>
      <c r="C21" s="81">
        <f>SUM(C22+C23)</f>
        <v>0</v>
      </c>
      <c r="D21" s="81">
        <f>SUM(D22+D23)</f>
        <v>0</v>
      </c>
      <c r="E21" s="81">
        <f>SUM(E22+E23)</f>
        <v>0</v>
      </c>
      <c r="F21" s="81">
        <f>SUM(F22+F23)</f>
        <v>0</v>
      </c>
      <c r="G21" s="58"/>
      <c r="H21" s="59"/>
      <c r="I21" s="59"/>
      <c r="J21" s="59"/>
      <c r="K21" s="59"/>
      <c r="L21" s="59"/>
      <c r="M21" s="59"/>
      <c r="N21" s="59"/>
    </row>
    <row r="22" spans="1:14" s="71" customFormat="1" ht="14.25" customHeight="1" x14ac:dyDescent="0.35">
      <c r="A22" s="82" t="s">
        <v>617</v>
      </c>
      <c r="B22" s="83" t="s">
        <v>618</v>
      </c>
      <c r="C22" s="84"/>
      <c r="D22" s="84"/>
      <c r="E22" s="80">
        <f>SUMIF(Balance!$AB$14:$AB$968,Egresos!A22,Balance!$U$14:$V$968)</f>
        <v>0</v>
      </c>
      <c r="F22" s="80">
        <f t="shared" ref="F22:F31" si="0">+D22-E22</f>
        <v>0</v>
      </c>
      <c r="G22" s="58"/>
      <c r="H22" s="59"/>
      <c r="I22" s="59"/>
      <c r="J22" s="59"/>
      <c r="K22" s="59"/>
      <c r="L22" s="59"/>
      <c r="M22" s="59"/>
      <c r="N22" s="59"/>
    </row>
    <row r="23" spans="1:14" s="71" customFormat="1" ht="14.25" customHeight="1" x14ac:dyDescent="0.35">
      <c r="A23" s="82" t="s">
        <v>619</v>
      </c>
      <c r="B23" s="83" t="s">
        <v>620</v>
      </c>
      <c r="C23" s="84"/>
      <c r="D23" s="84"/>
      <c r="E23" s="80">
        <f>SUMIF(Balance!$AB$14:$AB$968,Egresos!A23,Balance!$U$14:$V$968)</f>
        <v>0</v>
      </c>
      <c r="F23" s="80">
        <f t="shared" si="0"/>
        <v>0</v>
      </c>
      <c r="G23" s="58"/>
      <c r="H23" s="59"/>
      <c r="I23" s="59"/>
      <c r="J23" s="59"/>
      <c r="K23" s="59"/>
      <c r="L23" s="59"/>
      <c r="M23" s="59"/>
      <c r="N23" s="59"/>
    </row>
    <row r="24" spans="1:14" s="71" customFormat="1" ht="14.25" customHeight="1" x14ac:dyDescent="0.35">
      <c r="A24" s="78" t="s">
        <v>621</v>
      </c>
      <c r="B24" s="79" t="s">
        <v>622</v>
      </c>
      <c r="C24" s="81">
        <f>SUM(C25+C26+C27+C28+C29+C30+C31)</f>
        <v>78000000</v>
      </c>
      <c r="D24" s="81">
        <f>SUM(D25+D26+D27+D28+D29+D30+D31)</f>
        <v>394349110</v>
      </c>
      <c r="E24" s="81">
        <f>SUM(E25+E26+E27+E28+E29+E30+E31)</f>
        <v>394349110</v>
      </c>
      <c r="F24" s="81">
        <f>SUM(F25+F26+F27+F28+F29+F30+F31)</f>
        <v>0</v>
      </c>
      <c r="G24" s="58"/>
      <c r="H24" s="59"/>
      <c r="I24" s="59"/>
      <c r="J24" s="59"/>
      <c r="K24" s="59"/>
      <c r="L24" s="59"/>
      <c r="M24" s="59"/>
      <c r="N24" s="59"/>
    </row>
    <row r="25" spans="1:14" s="71" customFormat="1" ht="14.25" customHeight="1" x14ac:dyDescent="0.35">
      <c r="A25" s="82" t="s">
        <v>623</v>
      </c>
      <c r="B25" s="83" t="s">
        <v>624</v>
      </c>
      <c r="C25" s="84"/>
      <c r="D25" s="84"/>
      <c r="E25" s="80">
        <f>SUMIF(Balance!$AB$14:$AB$968,Egresos!A25,Balance!$U$14:$V$968)</f>
        <v>0</v>
      </c>
      <c r="F25" s="80">
        <f t="shared" si="0"/>
        <v>0</v>
      </c>
      <c r="G25" s="58"/>
      <c r="H25" s="59"/>
      <c r="I25" s="59"/>
      <c r="J25" s="59"/>
      <c r="K25" s="59"/>
      <c r="L25" s="59"/>
      <c r="M25" s="59"/>
      <c r="N25" s="59"/>
    </row>
    <row r="26" spans="1:14" s="71" customFormat="1" ht="14.25" customHeight="1" x14ac:dyDescent="0.35">
      <c r="A26" s="82" t="s">
        <v>625</v>
      </c>
      <c r="B26" s="83" t="s">
        <v>626</v>
      </c>
      <c r="C26" s="84"/>
      <c r="D26" s="84">
        <v>21334683</v>
      </c>
      <c r="E26" s="80">
        <f>SUMIF(Balance!$AB$14:$AB$968,Egresos!A26,Balance!$U$14:$V$968)</f>
        <v>21334683</v>
      </c>
      <c r="F26" s="80">
        <f t="shared" si="0"/>
        <v>0</v>
      </c>
      <c r="G26" s="58"/>
      <c r="H26" s="59"/>
      <c r="I26" s="59"/>
      <c r="J26" s="59"/>
      <c r="K26" s="59"/>
      <c r="L26" s="59"/>
      <c r="M26" s="59"/>
      <c r="N26" s="59"/>
    </row>
    <row r="27" spans="1:14" s="71" customFormat="1" ht="18" customHeight="1" x14ac:dyDescent="0.35">
      <c r="A27" s="82" t="s">
        <v>627</v>
      </c>
      <c r="B27" s="83" t="s">
        <v>628</v>
      </c>
      <c r="C27" s="84"/>
      <c r="D27" s="84"/>
      <c r="E27" s="80">
        <f>SUMIF(Balance!$AB$14:$AB$968,Egresos!A27,Balance!$U$14:$V$968)</f>
        <v>0</v>
      </c>
      <c r="F27" s="80">
        <f t="shared" si="0"/>
        <v>0</v>
      </c>
      <c r="G27" s="58"/>
      <c r="H27" s="59"/>
      <c r="I27" s="59"/>
      <c r="J27" s="59"/>
      <c r="K27" s="59"/>
      <c r="L27" s="59"/>
      <c r="M27" s="59"/>
      <c r="N27" s="59"/>
    </row>
    <row r="28" spans="1:14" s="71" customFormat="1" ht="14.25" customHeight="1" x14ac:dyDescent="0.35">
      <c r="A28" s="82" t="s">
        <v>629</v>
      </c>
      <c r="B28" s="83" t="s">
        <v>630</v>
      </c>
      <c r="C28" s="84"/>
      <c r="D28" s="84"/>
      <c r="E28" s="80">
        <f>SUMIF(Balance!$AB$14:$AB$968,Egresos!A28,Balance!$U$14:$V$968)</f>
        <v>0</v>
      </c>
      <c r="F28" s="80">
        <f t="shared" si="0"/>
        <v>0</v>
      </c>
      <c r="G28" s="58"/>
      <c r="H28" s="59"/>
      <c r="I28" s="59"/>
      <c r="J28" s="59"/>
      <c r="K28" s="59"/>
      <c r="L28" s="59"/>
      <c r="M28" s="59"/>
      <c r="N28" s="59"/>
    </row>
    <row r="29" spans="1:14" s="71" customFormat="1" ht="14.25" customHeight="1" x14ac:dyDescent="0.35">
      <c r="A29" s="82" t="s">
        <v>631</v>
      </c>
      <c r="B29" s="83" t="s">
        <v>632</v>
      </c>
      <c r="C29" s="84"/>
      <c r="D29" s="84"/>
      <c r="E29" s="80">
        <f>SUMIF(Balance!$AB$14:$AB$968,Egresos!A29,Balance!$U$14:$V$968)</f>
        <v>0</v>
      </c>
      <c r="F29" s="80">
        <f t="shared" si="0"/>
        <v>0</v>
      </c>
      <c r="G29" s="58"/>
      <c r="H29" s="59"/>
      <c r="I29" s="59"/>
      <c r="J29" s="59"/>
      <c r="K29" s="59"/>
      <c r="L29" s="59"/>
      <c r="M29" s="59"/>
      <c r="N29" s="59"/>
    </row>
    <row r="30" spans="1:14" s="71" customFormat="1" ht="14.25" customHeight="1" x14ac:dyDescent="0.35">
      <c r="A30" s="82" t="s">
        <v>633</v>
      </c>
      <c r="B30" s="83" t="s">
        <v>634</v>
      </c>
      <c r="C30" s="84"/>
      <c r="D30" s="84"/>
      <c r="E30" s="80">
        <f>SUMIF(Balance!$AB$14:$AB$968,Egresos!A30,Balance!$U$14:$V$968)</f>
        <v>0</v>
      </c>
      <c r="F30" s="80">
        <f t="shared" si="0"/>
        <v>0</v>
      </c>
      <c r="G30" s="58"/>
      <c r="H30" s="59"/>
      <c r="I30" s="59"/>
      <c r="J30" s="59"/>
      <c r="K30" s="59"/>
      <c r="L30" s="59"/>
      <c r="M30" s="59"/>
      <c r="N30" s="59"/>
    </row>
    <row r="31" spans="1:14" s="71" customFormat="1" ht="14.25" customHeight="1" x14ac:dyDescent="0.35">
      <c r="A31" s="82" t="s">
        <v>635</v>
      </c>
      <c r="B31" s="83" t="s">
        <v>636</v>
      </c>
      <c r="C31" s="84">
        <v>78000000</v>
      </c>
      <c r="D31" s="84">
        <v>373014427</v>
      </c>
      <c r="E31" s="80">
        <f>SUMIF(Balance!$AB$14:$AB$968,Egresos!A31,Balance!$U$14:$V$968)</f>
        <v>373014427</v>
      </c>
      <c r="F31" s="80">
        <f t="shared" si="0"/>
        <v>0</v>
      </c>
      <c r="G31" s="58"/>
      <c r="H31" s="59"/>
      <c r="I31" s="59"/>
      <c r="J31" s="59"/>
      <c r="K31" s="59"/>
      <c r="L31" s="59"/>
      <c r="M31" s="59"/>
      <c r="N31" s="59"/>
    </row>
    <row r="32" spans="1:14" s="71" customFormat="1" ht="14.25" customHeight="1" x14ac:dyDescent="0.35">
      <c r="A32" s="78" t="s">
        <v>637</v>
      </c>
      <c r="B32" s="79" t="s">
        <v>638</v>
      </c>
      <c r="C32" s="81">
        <f>SUM(C33)</f>
        <v>0</v>
      </c>
      <c r="D32" s="81">
        <f>SUM(D33)</f>
        <v>0</v>
      </c>
      <c r="E32" s="81">
        <f>SUM(E33)</f>
        <v>0</v>
      </c>
      <c r="F32" s="81">
        <f>SUM(F33)</f>
        <v>0</v>
      </c>
      <c r="G32" s="58"/>
      <c r="H32" s="59"/>
      <c r="I32" s="59"/>
      <c r="J32" s="59"/>
      <c r="K32" s="59"/>
      <c r="L32" s="59"/>
      <c r="M32" s="59"/>
      <c r="N32" s="59"/>
    </row>
    <row r="33" spans="1:14" s="71" customFormat="1" ht="14.25" customHeight="1" x14ac:dyDescent="0.35">
      <c r="A33" s="82" t="s">
        <v>639</v>
      </c>
      <c r="B33" s="83" t="s">
        <v>640</v>
      </c>
      <c r="C33" s="84"/>
      <c r="D33" s="84"/>
      <c r="E33" s="80">
        <f>SUMIF(Balance!$AB$14:$AB$968,Egresos!A33,Balance!$U$14:$V$968)</f>
        <v>0</v>
      </c>
      <c r="F33" s="84"/>
      <c r="G33" s="58"/>
      <c r="H33" s="59"/>
      <c r="I33" s="59"/>
      <c r="J33" s="59"/>
      <c r="K33" s="59"/>
      <c r="L33" s="59"/>
      <c r="M33" s="59"/>
      <c r="N33" s="59"/>
    </row>
    <row r="34" spans="1:14" s="71" customFormat="1" ht="14.25" customHeight="1" x14ac:dyDescent="0.35">
      <c r="A34" s="78" t="s">
        <v>641</v>
      </c>
      <c r="B34" s="79" t="s">
        <v>642</v>
      </c>
      <c r="C34" s="81">
        <f>SUM(C35)</f>
        <v>186000000</v>
      </c>
      <c r="D34" s="81">
        <f>SUM(D35)</f>
        <v>335412262</v>
      </c>
      <c r="E34" s="81">
        <f>SUM(E35)</f>
        <v>335412262</v>
      </c>
      <c r="F34" s="81">
        <f>SUM(F35)</f>
        <v>0</v>
      </c>
      <c r="G34" s="58"/>
      <c r="H34" s="59"/>
      <c r="I34" s="59"/>
      <c r="J34" s="59"/>
      <c r="K34" s="59"/>
      <c r="L34" s="59"/>
      <c r="M34" s="59"/>
      <c r="N34" s="59"/>
    </row>
    <row r="35" spans="1:14" s="71" customFormat="1" ht="14.25" customHeight="1" x14ac:dyDescent="0.35">
      <c r="A35" s="82" t="s">
        <v>643</v>
      </c>
      <c r="B35" s="83" t="s">
        <v>644</v>
      </c>
      <c r="C35" s="84">
        <v>186000000</v>
      </c>
      <c r="D35" s="84">
        <v>335412262</v>
      </c>
      <c r="E35" s="80">
        <f>SUMIF(Balance!$AB$14:$AB$968,Egresos!A35,Balance!$U$14:$V$968)</f>
        <v>335412262</v>
      </c>
      <c r="F35" s="80">
        <f t="shared" ref="F35:F44" si="1">+D35-E35</f>
        <v>0</v>
      </c>
      <c r="G35" s="58"/>
      <c r="H35" s="59"/>
      <c r="I35" s="59"/>
      <c r="J35" s="59"/>
      <c r="K35" s="59"/>
      <c r="L35" s="59"/>
      <c r="M35" s="59"/>
      <c r="N35" s="59"/>
    </row>
    <row r="36" spans="1:14" s="71" customFormat="1" ht="14.25" customHeight="1" x14ac:dyDescent="0.35">
      <c r="A36" s="78" t="s">
        <v>645</v>
      </c>
      <c r="B36" s="79" t="s">
        <v>646</v>
      </c>
      <c r="C36" s="81">
        <f>SUM(C37+C38+C39+C40+C41+C42+C43+C44)</f>
        <v>120000000</v>
      </c>
      <c r="D36" s="81">
        <f>SUM(D37+D38+D39+D40+D41+D42+D43+D44)</f>
        <v>203580251</v>
      </c>
      <c r="E36" s="81">
        <f>SUM(E37+E38+E39+E40+E41+E42+E43+E44)</f>
        <v>203580251</v>
      </c>
      <c r="F36" s="81">
        <f>SUM(F37+F38+F39+F40+F41+F42+F43+F44)</f>
        <v>0</v>
      </c>
      <c r="G36" s="58"/>
      <c r="H36" s="59"/>
      <c r="I36" s="59"/>
      <c r="J36" s="59"/>
      <c r="K36" s="59"/>
      <c r="L36" s="59"/>
      <c r="M36" s="59"/>
      <c r="N36" s="59"/>
    </row>
    <row r="37" spans="1:14" s="71" customFormat="1" ht="14.25" customHeight="1" x14ac:dyDescent="0.35">
      <c r="A37" s="82" t="s">
        <v>647</v>
      </c>
      <c r="B37" s="83" t="s">
        <v>648</v>
      </c>
      <c r="C37" s="84"/>
      <c r="D37" s="84"/>
      <c r="E37" s="80">
        <f>SUMIF(Balance!$AB$14:$AB$968,Egresos!A37,Balance!$U$14:$V$968)</f>
        <v>0</v>
      </c>
      <c r="F37" s="80">
        <f t="shared" si="1"/>
        <v>0</v>
      </c>
      <c r="G37" s="58"/>
      <c r="H37" s="59"/>
      <c r="I37" s="59"/>
      <c r="J37" s="59"/>
      <c r="K37" s="59"/>
      <c r="L37" s="59"/>
      <c r="M37" s="59"/>
      <c r="N37" s="59"/>
    </row>
    <row r="38" spans="1:14" s="71" customFormat="1" ht="14.25" customHeight="1" x14ac:dyDescent="0.35">
      <c r="A38" s="82" t="s">
        <v>649</v>
      </c>
      <c r="B38" s="83" t="s">
        <v>650</v>
      </c>
      <c r="C38" s="84"/>
      <c r="D38" s="84">
        <v>177276</v>
      </c>
      <c r="E38" s="80">
        <f>SUMIF(Balance!$AB$14:$AB$968,Egresos!A38,Balance!$U$14:$V$968)</f>
        <v>177276</v>
      </c>
      <c r="F38" s="80">
        <f t="shared" si="1"/>
        <v>0</v>
      </c>
      <c r="G38" s="58"/>
      <c r="H38" s="59"/>
      <c r="I38" s="59"/>
      <c r="J38" s="59"/>
      <c r="K38" s="59"/>
      <c r="L38" s="59"/>
      <c r="M38" s="59"/>
      <c r="N38" s="59"/>
    </row>
    <row r="39" spans="1:14" s="71" customFormat="1" ht="14.25" customHeight="1" x14ac:dyDescent="0.35">
      <c r="A39" s="82" t="s">
        <v>651</v>
      </c>
      <c r="B39" s="83" t="s">
        <v>652</v>
      </c>
      <c r="C39" s="84"/>
      <c r="D39" s="84"/>
      <c r="E39" s="80">
        <f>SUMIF(Balance!$AB$14:$AB$968,Egresos!A39,Balance!$U$14:$V$968)</f>
        <v>0</v>
      </c>
      <c r="F39" s="80">
        <f t="shared" si="1"/>
        <v>0</v>
      </c>
      <c r="G39" s="58"/>
      <c r="H39" s="59"/>
      <c r="I39" s="59"/>
      <c r="J39" s="59"/>
      <c r="K39" s="59"/>
      <c r="L39" s="59"/>
      <c r="M39" s="59"/>
      <c r="N39" s="59"/>
    </row>
    <row r="40" spans="1:14" s="71" customFormat="1" ht="14.25" customHeight="1" x14ac:dyDescent="0.35">
      <c r="A40" s="82" t="s">
        <v>653</v>
      </c>
      <c r="B40" s="83" t="s">
        <v>654</v>
      </c>
      <c r="C40" s="84"/>
      <c r="D40" s="84"/>
      <c r="E40" s="80">
        <f>SUMIF(Balance!$AB$14:$AB$968,Egresos!A40,Balance!$U$14:$V$968)</f>
        <v>0</v>
      </c>
      <c r="F40" s="80">
        <f t="shared" si="1"/>
        <v>0</v>
      </c>
      <c r="G40" s="58"/>
      <c r="H40" s="59"/>
      <c r="I40" s="59"/>
      <c r="J40" s="59"/>
      <c r="K40" s="59"/>
      <c r="L40" s="59"/>
      <c r="M40" s="59"/>
      <c r="N40" s="59"/>
    </row>
    <row r="41" spans="1:14" s="71" customFormat="1" ht="14.25" customHeight="1" x14ac:dyDescent="0.35">
      <c r="A41" s="82" t="s">
        <v>655</v>
      </c>
      <c r="B41" s="83" t="s">
        <v>656</v>
      </c>
      <c r="C41" s="84"/>
      <c r="D41" s="84">
        <v>7151854</v>
      </c>
      <c r="E41" s="80">
        <f>SUMIF(Balance!$AB$14:$AB$968,Egresos!A41,Balance!$U$14:$V$968)</f>
        <v>7151854</v>
      </c>
      <c r="F41" s="80">
        <f t="shared" si="1"/>
        <v>0</v>
      </c>
      <c r="G41" s="58"/>
      <c r="H41" s="59"/>
      <c r="I41" s="59"/>
      <c r="J41" s="59"/>
      <c r="K41" s="59"/>
      <c r="L41" s="59"/>
      <c r="M41" s="59"/>
      <c r="N41" s="59"/>
    </row>
    <row r="42" spans="1:14" s="71" customFormat="1" ht="14.25" customHeight="1" x14ac:dyDescent="0.35">
      <c r="A42" s="82" t="s">
        <v>657</v>
      </c>
      <c r="B42" s="83" t="s">
        <v>658</v>
      </c>
      <c r="C42" s="84"/>
      <c r="D42" s="84"/>
      <c r="E42" s="80">
        <f>SUMIF(Balance!$AB$14:$AB$968,Egresos!A42,Balance!$U$14:$V$968)</f>
        <v>0</v>
      </c>
      <c r="F42" s="80">
        <f t="shared" si="1"/>
        <v>0</v>
      </c>
      <c r="G42" s="58"/>
      <c r="H42" s="59"/>
      <c r="I42" s="59"/>
      <c r="J42" s="59"/>
      <c r="K42" s="59"/>
      <c r="L42" s="59"/>
      <c r="M42" s="59"/>
      <c r="N42" s="59"/>
    </row>
    <row r="43" spans="1:14" s="71" customFormat="1" ht="14.25" customHeight="1" x14ac:dyDescent="0.35">
      <c r="A43" s="82" t="s">
        <v>659</v>
      </c>
      <c r="B43" s="83" t="s">
        <v>660</v>
      </c>
      <c r="C43" s="84"/>
      <c r="D43" s="84"/>
      <c r="E43" s="80">
        <f>SUMIF(Balance!$AB$14:$AB$968,Egresos!A43,Balance!$U$14:$V$968)</f>
        <v>0</v>
      </c>
      <c r="F43" s="80">
        <f t="shared" si="1"/>
        <v>0</v>
      </c>
      <c r="G43" s="58"/>
      <c r="H43" s="59"/>
      <c r="I43" s="59"/>
      <c r="J43" s="59"/>
      <c r="K43" s="59"/>
      <c r="L43" s="59"/>
      <c r="M43" s="59"/>
      <c r="N43" s="59"/>
    </row>
    <row r="44" spans="1:14" s="71" customFormat="1" ht="14.25" customHeight="1" x14ac:dyDescent="0.35">
      <c r="A44" s="82" t="s">
        <v>661</v>
      </c>
      <c r="B44" s="83" t="s">
        <v>662</v>
      </c>
      <c r="C44" s="84">
        <v>120000000</v>
      </c>
      <c r="D44" s="84">
        <v>196251121</v>
      </c>
      <c r="E44" s="80">
        <f>SUMIF(Balance!$AB$14:$AB$968,Egresos!A44,Balance!$U$14:$V$968)</f>
        <v>196251121</v>
      </c>
      <c r="F44" s="80">
        <f t="shared" si="1"/>
        <v>0</v>
      </c>
      <c r="G44" s="58"/>
      <c r="H44" s="59"/>
      <c r="I44" s="59"/>
      <c r="J44" s="59"/>
      <c r="K44" s="59"/>
      <c r="L44" s="59"/>
      <c r="M44" s="59"/>
      <c r="N44" s="59"/>
    </row>
    <row r="45" spans="1:14" s="71" customFormat="1" ht="14.25" customHeight="1" x14ac:dyDescent="0.35">
      <c r="A45" s="78" t="s">
        <v>663</v>
      </c>
      <c r="B45" s="79" t="s">
        <v>664</v>
      </c>
      <c r="C45" s="81">
        <f>SUM(C46+C47)</f>
        <v>0</v>
      </c>
      <c r="D45" s="81">
        <f>SUM(D46+D47)</f>
        <v>1701165</v>
      </c>
      <c r="E45" s="81">
        <f>SUM(E46+E47)</f>
        <v>1701165</v>
      </c>
      <c r="F45" s="81">
        <f>SUM(F46+F47)</f>
        <v>0</v>
      </c>
      <c r="G45" s="58"/>
      <c r="H45" s="59"/>
      <c r="I45" s="59"/>
      <c r="J45" s="59"/>
      <c r="K45" s="59"/>
      <c r="L45" s="59"/>
      <c r="M45" s="59"/>
      <c r="N45" s="59"/>
    </row>
    <row r="46" spans="1:14" s="71" customFormat="1" ht="14.25" customHeight="1" x14ac:dyDescent="0.35">
      <c r="A46" s="82" t="s">
        <v>665</v>
      </c>
      <c r="B46" s="83" t="s">
        <v>666</v>
      </c>
      <c r="C46" s="84"/>
      <c r="D46" s="84"/>
      <c r="E46" s="80">
        <f>SUMIF(Balance!$AB$14:$AB$968,Egresos!A46,Balance!$U$14:$V$968)</f>
        <v>0</v>
      </c>
      <c r="F46" s="84"/>
      <c r="G46" s="58"/>
      <c r="H46" s="59"/>
      <c r="I46" s="59"/>
      <c r="J46" s="59"/>
      <c r="K46" s="59"/>
      <c r="L46" s="59"/>
      <c r="M46" s="59"/>
      <c r="N46" s="59"/>
    </row>
    <row r="47" spans="1:14" s="71" customFormat="1" ht="14.25" customHeight="1" x14ac:dyDescent="0.35">
      <c r="A47" s="82" t="s">
        <v>667</v>
      </c>
      <c r="B47" s="83" t="s">
        <v>212</v>
      </c>
      <c r="C47" s="84">
        <v>0</v>
      </c>
      <c r="D47" s="84">
        <v>1701165</v>
      </c>
      <c r="E47" s="80">
        <f>SUMIF(Balance!$AB$14:$AB$968,Egresos!A47,Balance!$U$14:$V$968)</f>
        <v>1701165</v>
      </c>
      <c r="F47" s="80">
        <f t="shared" ref="F47" si="2">+D47-E47</f>
        <v>0</v>
      </c>
      <c r="G47" s="58"/>
      <c r="H47" s="59"/>
      <c r="I47" s="59"/>
      <c r="J47" s="59"/>
      <c r="K47" s="59"/>
      <c r="L47" s="59"/>
      <c r="M47" s="59"/>
      <c r="N47" s="59"/>
    </row>
    <row r="48" spans="1:14" s="71" customFormat="1" ht="14.25" customHeight="1" x14ac:dyDescent="0.35">
      <c r="A48" s="78" t="s">
        <v>668</v>
      </c>
      <c r="B48" s="79" t="s">
        <v>669</v>
      </c>
      <c r="C48" s="81">
        <f>SUM(C49+C50+C51)</f>
        <v>136000000</v>
      </c>
      <c r="D48" s="81">
        <f>SUM(D49+D50+D51)</f>
        <v>160508148</v>
      </c>
      <c r="E48" s="81">
        <f>SUM(E49+E50+E51)</f>
        <v>160508148</v>
      </c>
      <c r="F48" s="81">
        <f>SUM(F49+F50+F51)</f>
        <v>0</v>
      </c>
      <c r="G48" s="58"/>
      <c r="H48" s="59"/>
      <c r="I48" s="59"/>
      <c r="J48" s="59"/>
      <c r="K48" s="59"/>
      <c r="L48" s="59"/>
      <c r="M48" s="59"/>
      <c r="N48" s="59"/>
    </row>
    <row r="49" spans="1:14" s="71" customFormat="1" ht="14.25" customHeight="1" x14ac:dyDescent="0.35">
      <c r="A49" s="82" t="s">
        <v>670</v>
      </c>
      <c r="B49" s="83" t="s">
        <v>671</v>
      </c>
      <c r="C49" s="84"/>
      <c r="D49" s="84"/>
      <c r="E49" s="80">
        <f>SUMIF(Balance!$AB$14:$AB$968,Egresos!A49,Balance!$U$14:$V$968)</f>
        <v>0</v>
      </c>
      <c r="F49" s="80">
        <f t="shared" ref="F49:F52" si="3">+D49-E49</f>
        <v>0</v>
      </c>
      <c r="G49" s="58"/>
      <c r="H49" s="59"/>
      <c r="I49" s="59"/>
      <c r="J49" s="59"/>
      <c r="K49" s="59"/>
      <c r="L49" s="59"/>
      <c r="M49" s="59"/>
      <c r="N49" s="59"/>
    </row>
    <row r="50" spans="1:14" s="71" customFormat="1" ht="14.25" customHeight="1" x14ac:dyDescent="0.35">
      <c r="A50" s="85" t="s">
        <v>672</v>
      </c>
      <c r="B50" s="86" t="s">
        <v>168</v>
      </c>
      <c r="C50" s="84">
        <v>136000000</v>
      </c>
      <c r="D50" s="84">
        <v>160508148</v>
      </c>
      <c r="E50" s="80">
        <f>SUMIF(Balance!$AB$14:$AB$968,Egresos!A50,Balance!$U$14:$V$968)</f>
        <v>160508148</v>
      </c>
      <c r="F50" s="80">
        <f t="shared" si="3"/>
        <v>0</v>
      </c>
      <c r="G50" s="58"/>
      <c r="H50" s="59"/>
      <c r="I50" s="59"/>
      <c r="J50" s="59"/>
      <c r="K50" s="59"/>
      <c r="L50" s="59"/>
      <c r="M50" s="59"/>
      <c r="N50" s="59"/>
    </row>
    <row r="51" spans="1:14" s="71" customFormat="1" ht="14.25" customHeight="1" x14ac:dyDescent="0.35">
      <c r="A51" s="85" t="s">
        <v>673</v>
      </c>
      <c r="B51" s="86" t="s">
        <v>674</v>
      </c>
      <c r="C51" s="84"/>
      <c r="D51" s="84"/>
      <c r="E51" s="80">
        <f>SUMIF(Balance!$AB$14:$AB$968,Egresos!A51,Balance!$U$14:$V$968)</f>
        <v>0</v>
      </c>
      <c r="F51" s="80">
        <f t="shared" si="3"/>
        <v>0</v>
      </c>
      <c r="G51" s="58"/>
      <c r="H51" s="59"/>
      <c r="I51" s="59"/>
      <c r="J51" s="59"/>
      <c r="K51" s="59"/>
      <c r="L51" s="59"/>
      <c r="M51" s="59"/>
      <c r="N51" s="59"/>
    </row>
    <row r="52" spans="1:14" s="71" customFormat="1" ht="14.25" customHeight="1" x14ac:dyDescent="0.35">
      <c r="A52" s="78" t="s">
        <v>675</v>
      </c>
      <c r="B52" s="78" t="s">
        <v>676</v>
      </c>
      <c r="C52" s="84"/>
      <c r="D52" s="84"/>
      <c r="E52" s="80">
        <f>SUMIF(Balance!$AB$14:$AB$968,Egresos!A52,Balance!$U$14:$V$968)</f>
        <v>0</v>
      </c>
      <c r="F52" s="80">
        <f t="shared" si="3"/>
        <v>0</v>
      </c>
      <c r="G52" s="58"/>
      <c r="H52" s="59"/>
      <c r="I52" s="59"/>
      <c r="J52" s="59"/>
      <c r="K52" s="59"/>
      <c r="L52" s="59"/>
      <c r="M52" s="59"/>
      <c r="N52" s="59"/>
    </row>
    <row r="53" spans="1:14" s="71" customFormat="1" ht="14.25" customHeight="1" x14ac:dyDescent="0.35">
      <c r="A53" s="78" t="s">
        <v>677</v>
      </c>
      <c r="B53" s="79" t="s">
        <v>678</v>
      </c>
      <c r="C53" s="81">
        <f>SUM(C54+C55)</f>
        <v>0</v>
      </c>
      <c r="D53" s="81">
        <f>SUM(D54+D55)</f>
        <v>0</v>
      </c>
      <c r="E53" s="81">
        <f>SUM(E54+E55)</f>
        <v>0</v>
      </c>
      <c r="F53" s="81">
        <f>SUM(F54+F55)</f>
        <v>0</v>
      </c>
      <c r="G53" s="58"/>
      <c r="H53" s="59"/>
      <c r="I53" s="59"/>
      <c r="J53" s="59"/>
      <c r="K53" s="59"/>
      <c r="L53" s="59"/>
      <c r="M53" s="59"/>
      <c r="N53" s="59"/>
    </row>
    <row r="54" spans="1:14" s="71" customFormat="1" ht="14.25" customHeight="1" x14ac:dyDescent="0.35">
      <c r="A54" s="82" t="s">
        <v>679</v>
      </c>
      <c r="B54" s="83" t="s">
        <v>680</v>
      </c>
      <c r="C54" s="84"/>
      <c r="D54" s="84"/>
      <c r="E54" s="80">
        <f>SUMIF(Balance!$AB$14:$AB$968,Egresos!A54,Balance!$U$14:$V$968)</f>
        <v>0</v>
      </c>
      <c r="F54" s="84"/>
      <c r="G54" s="58"/>
      <c r="H54" s="59"/>
      <c r="I54" s="59"/>
      <c r="J54" s="59"/>
      <c r="K54" s="59"/>
      <c r="L54" s="59"/>
      <c r="M54" s="59"/>
      <c r="N54" s="59"/>
    </row>
    <row r="55" spans="1:14" s="71" customFormat="1" ht="14.25" customHeight="1" x14ac:dyDescent="0.35">
      <c r="A55" s="82" t="s">
        <v>681</v>
      </c>
      <c r="B55" s="83" t="s">
        <v>682</v>
      </c>
      <c r="C55" s="84"/>
      <c r="D55" s="84"/>
      <c r="E55" s="80">
        <f>SUMIF(Balance!$AB$14:$AB$968,Egresos!A55,Balance!$U$14:$V$968)</f>
        <v>0</v>
      </c>
      <c r="F55" s="84"/>
      <c r="G55" s="58"/>
      <c r="H55" s="59"/>
      <c r="I55" s="59"/>
      <c r="J55" s="59"/>
      <c r="K55" s="59"/>
      <c r="L55" s="59"/>
      <c r="M55" s="59"/>
      <c r="N55" s="59"/>
    </row>
    <row r="56" spans="1:14" s="71" customFormat="1" ht="14.25" customHeight="1" x14ac:dyDescent="0.35">
      <c r="A56" s="78" t="s">
        <v>683</v>
      </c>
      <c r="B56" s="79" t="s">
        <v>684</v>
      </c>
      <c r="C56" s="84"/>
      <c r="D56" s="84"/>
      <c r="E56" s="80">
        <f>SUMIF(Balance!$AB$14:$AB$968,Egresos!A56,Balance!$U$14:$V$968)</f>
        <v>0</v>
      </c>
      <c r="F56" s="84"/>
      <c r="G56" s="58"/>
      <c r="H56" s="59"/>
      <c r="I56" s="59"/>
      <c r="J56" s="59"/>
      <c r="K56" s="59"/>
      <c r="L56" s="59"/>
      <c r="M56" s="59"/>
      <c r="N56" s="59"/>
    </row>
    <row r="57" spans="1:14" s="71" customFormat="1" ht="14.25" customHeight="1" x14ac:dyDescent="0.35">
      <c r="A57" s="78" t="s">
        <v>685</v>
      </c>
      <c r="B57" s="79" t="s">
        <v>686</v>
      </c>
      <c r="C57" s="84"/>
      <c r="D57" s="84"/>
      <c r="E57" s="80">
        <f>SUMIF(Balance!$AB$14:$AB$968,Egresos!A57,Balance!$U$14:$V$968)</f>
        <v>0</v>
      </c>
      <c r="F57" s="84"/>
      <c r="G57" s="58"/>
      <c r="H57" s="59"/>
      <c r="I57" s="59"/>
      <c r="J57" s="59"/>
      <c r="K57" s="59"/>
      <c r="L57" s="59"/>
      <c r="M57" s="59"/>
      <c r="N57" s="59"/>
    </row>
    <row r="58" spans="1:14" s="71" customFormat="1" ht="14.25" customHeight="1" x14ac:dyDescent="0.35">
      <c r="A58" s="78" t="s">
        <v>687</v>
      </c>
      <c r="B58" s="79" t="s">
        <v>688</v>
      </c>
      <c r="C58" s="81">
        <f>SUM(C59+C60+C61)</f>
        <v>0</v>
      </c>
      <c r="D58" s="81">
        <f>SUM(D59+D60+D61)</f>
        <v>43943</v>
      </c>
      <c r="E58" s="81">
        <f>SUM(E59+E60+E61)</f>
        <v>43943</v>
      </c>
      <c r="F58" s="81">
        <f>SUM(F59+F60+F61)</f>
        <v>0</v>
      </c>
      <c r="G58" s="58"/>
      <c r="H58" s="59"/>
      <c r="I58" s="59"/>
      <c r="J58" s="59"/>
      <c r="K58" s="59"/>
      <c r="L58" s="59"/>
      <c r="M58" s="59"/>
      <c r="N58" s="59"/>
    </row>
    <row r="59" spans="1:14" s="71" customFormat="1" ht="14.25" customHeight="1" x14ac:dyDescent="0.35">
      <c r="A59" s="82" t="s">
        <v>689</v>
      </c>
      <c r="B59" s="83" t="s">
        <v>690</v>
      </c>
      <c r="C59" s="84"/>
      <c r="D59" s="84">
        <v>43943</v>
      </c>
      <c r="E59" s="80">
        <f>SUMIF(Balance!$AB$14:$AB$968,Egresos!A59,Balance!$U$14:$V$968)</f>
        <v>43943</v>
      </c>
      <c r="F59" s="80">
        <f t="shared" ref="F59" si="4">+D59-E59</f>
        <v>0</v>
      </c>
      <c r="G59" s="58"/>
      <c r="H59" s="59"/>
      <c r="I59" s="59"/>
      <c r="J59" s="59"/>
      <c r="K59" s="59"/>
      <c r="L59" s="59"/>
      <c r="M59" s="59"/>
      <c r="N59" s="59"/>
    </row>
    <row r="60" spans="1:14" s="71" customFormat="1" ht="14.25" customHeight="1" x14ac:dyDescent="0.35">
      <c r="A60" s="82" t="s">
        <v>691</v>
      </c>
      <c r="B60" s="83" t="s">
        <v>692</v>
      </c>
      <c r="C60" s="84"/>
      <c r="D60" s="84"/>
      <c r="E60" s="80">
        <f>SUMIF(Balance!$AB$14:$AB$968,Egresos!A60,Balance!$U$14:$V$968)</f>
        <v>0</v>
      </c>
      <c r="F60" s="84"/>
      <c r="G60" s="58"/>
      <c r="H60" s="59"/>
      <c r="I60" s="59"/>
      <c r="J60" s="59"/>
      <c r="K60" s="59"/>
      <c r="L60" s="59"/>
      <c r="M60" s="59"/>
      <c r="N60" s="59"/>
    </row>
    <row r="61" spans="1:14" s="71" customFormat="1" ht="14.25" customHeight="1" x14ac:dyDescent="0.35">
      <c r="A61" s="85" t="s">
        <v>693</v>
      </c>
      <c r="B61" s="86" t="s">
        <v>694</v>
      </c>
      <c r="C61" s="84"/>
      <c r="D61" s="84"/>
      <c r="E61" s="80">
        <f>SUMIF(Balance!$AB$14:$AB$968,Egresos!A61,Balance!$U$14:$V$968)</f>
        <v>0</v>
      </c>
      <c r="F61" s="84"/>
      <c r="G61" s="58"/>
      <c r="H61" s="59"/>
      <c r="I61" s="59"/>
      <c r="J61" s="59"/>
      <c r="K61" s="59"/>
      <c r="L61" s="59"/>
      <c r="M61" s="59"/>
      <c r="N61" s="59"/>
    </row>
    <row r="62" spans="1:14" s="71" customFormat="1" ht="14.25" customHeight="1" x14ac:dyDescent="0.35">
      <c r="A62" s="78" t="s">
        <v>695</v>
      </c>
      <c r="B62" s="79" t="s">
        <v>696</v>
      </c>
      <c r="C62" s="81">
        <f>SUM(C63)</f>
        <v>0</v>
      </c>
      <c r="D62" s="81">
        <f>SUM(D63)</f>
        <v>0</v>
      </c>
      <c r="E62" s="81">
        <f>SUM(E63)</f>
        <v>0</v>
      </c>
      <c r="F62" s="81">
        <f>SUM(F63)</f>
        <v>0</v>
      </c>
      <c r="G62" s="58"/>
      <c r="H62" s="59"/>
      <c r="I62" s="59"/>
      <c r="J62" s="59"/>
      <c r="K62" s="59"/>
      <c r="L62" s="59"/>
      <c r="M62" s="59"/>
      <c r="N62" s="59"/>
    </row>
    <row r="63" spans="1:14" s="71" customFormat="1" ht="14.25" customHeight="1" x14ac:dyDescent="0.35">
      <c r="A63" s="82" t="s">
        <v>697</v>
      </c>
      <c r="B63" s="86" t="s">
        <v>698</v>
      </c>
      <c r="C63" s="80"/>
      <c r="D63" s="80"/>
      <c r="E63" s="80">
        <f>SUMIF(Balance!$AB$14:$AB$968,Egresos!A63,Balance!$U$14:$V$968)</f>
        <v>0</v>
      </c>
      <c r="F63" s="80"/>
      <c r="G63" s="58"/>
      <c r="H63" s="59"/>
      <c r="I63" s="59"/>
      <c r="J63" s="59"/>
      <c r="K63" s="59"/>
      <c r="L63" s="59"/>
      <c r="M63" s="59"/>
      <c r="N63" s="59"/>
    </row>
    <row r="64" spans="1:14" s="71" customFormat="1" ht="14.25" customHeight="1" x14ac:dyDescent="0.35">
      <c r="A64" s="78" t="s">
        <v>699</v>
      </c>
      <c r="B64" s="79" t="s">
        <v>700</v>
      </c>
      <c r="C64" s="80"/>
      <c r="D64" s="80"/>
      <c r="E64" s="80">
        <f>SUMIF(Balance!$AB$14:$AB$968,Egresos!A64,Balance!$U$14:$V$968)</f>
        <v>0</v>
      </c>
      <c r="F64" s="80"/>
      <c r="G64" s="58"/>
      <c r="H64" s="59"/>
      <c r="I64" s="59"/>
      <c r="J64" s="59"/>
      <c r="K64" s="59"/>
      <c r="L64" s="59"/>
      <c r="M64" s="59"/>
      <c r="N64" s="59"/>
    </row>
    <row r="65" spans="1:14" s="71" customFormat="1" ht="14.25" customHeight="1" x14ac:dyDescent="0.35">
      <c r="A65" s="78" t="s">
        <v>701</v>
      </c>
      <c r="B65" s="79" t="s">
        <v>702</v>
      </c>
      <c r="C65" s="80"/>
      <c r="D65" s="80"/>
      <c r="E65" s="80">
        <f>SUMIF(Balance!$AB$14:$AB$968,Egresos!A65,Balance!$U$14:$V$968)</f>
        <v>0</v>
      </c>
      <c r="F65" s="80"/>
      <c r="G65" s="58"/>
      <c r="H65" s="59"/>
      <c r="I65" s="59"/>
      <c r="J65" s="59"/>
      <c r="K65" s="59"/>
      <c r="L65" s="59"/>
      <c r="M65" s="59"/>
      <c r="N65" s="59"/>
    </row>
    <row r="66" spans="1:14" s="71" customFormat="1" ht="14.25" customHeight="1" x14ac:dyDescent="0.35">
      <c r="A66" s="78" t="s">
        <v>703</v>
      </c>
      <c r="B66" s="79" t="s">
        <v>704</v>
      </c>
      <c r="C66" s="80"/>
      <c r="D66" s="80"/>
      <c r="E66" s="80">
        <f>SUMIF(Balance!$AB$14:$AB$968,Egresos!A66,Balance!$U$14:$V$968)</f>
        <v>0</v>
      </c>
      <c r="F66" s="80"/>
      <c r="G66" s="58"/>
      <c r="H66" s="59"/>
      <c r="I66" s="59"/>
      <c r="J66" s="59"/>
      <c r="K66" s="59"/>
      <c r="L66" s="59"/>
      <c r="M66" s="59"/>
      <c r="N66" s="59"/>
    </row>
    <row r="67" spans="1:14" s="71" customFormat="1" ht="14.25" customHeight="1" x14ac:dyDescent="0.35">
      <c r="A67" s="78" t="s">
        <v>705</v>
      </c>
      <c r="B67" s="79" t="s">
        <v>706</v>
      </c>
      <c r="C67" s="80"/>
      <c r="D67" s="80"/>
      <c r="E67" s="80">
        <f>SUMIF(Balance!$AB$14:$AB$968,Egresos!A67,Balance!$U$14:$V$968)</f>
        <v>0</v>
      </c>
      <c r="F67" s="80"/>
      <c r="G67" s="58"/>
      <c r="H67" s="59"/>
      <c r="I67" s="59"/>
      <c r="J67" s="59"/>
      <c r="K67" s="59"/>
      <c r="L67" s="59"/>
      <c r="M67" s="59"/>
      <c r="N67" s="59"/>
    </row>
    <row r="68" spans="1:14" s="71" customFormat="1" ht="14.25" customHeight="1" x14ac:dyDescent="0.35">
      <c r="A68" s="78" t="s">
        <v>707</v>
      </c>
      <c r="B68" s="79" t="s">
        <v>708</v>
      </c>
      <c r="C68" s="81">
        <f>SUM(C69)</f>
        <v>0</v>
      </c>
      <c r="D68" s="81">
        <f>SUM(D69)</f>
        <v>0</v>
      </c>
      <c r="E68" s="81">
        <f>SUM(E69)</f>
        <v>0</v>
      </c>
      <c r="F68" s="81">
        <f>SUM(F69)</f>
        <v>0</v>
      </c>
      <c r="G68" s="58"/>
      <c r="H68" s="59"/>
      <c r="I68" s="59"/>
      <c r="J68" s="59"/>
      <c r="K68" s="59"/>
      <c r="L68" s="59"/>
      <c r="M68" s="59"/>
      <c r="N68" s="59"/>
    </row>
    <row r="69" spans="1:14" s="71" customFormat="1" ht="14.25" customHeight="1" x14ac:dyDescent="0.35">
      <c r="A69" s="82" t="s">
        <v>709</v>
      </c>
      <c r="B69" s="83" t="s">
        <v>710</v>
      </c>
      <c r="C69" s="80"/>
      <c r="D69" s="80"/>
      <c r="E69" s="80">
        <f>SUMIF(Balance!$AB$14:$AB$968,Egresos!A69,Balance!$U$14:$V$968)</f>
        <v>0</v>
      </c>
      <c r="F69" s="80">
        <f t="shared" ref="F69:F78" si="5">+D69-E69</f>
        <v>0</v>
      </c>
      <c r="G69" s="58"/>
      <c r="H69" s="59"/>
      <c r="I69" s="59"/>
      <c r="J69" s="59"/>
      <c r="K69" s="59"/>
      <c r="L69" s="59"/>
      <c r="M69" s="59"/>
      <c r="N69" s="59"/>
    </row>
    <row r="70" spans="1:14" s="71" customFormat="1" ht="14.25" customHeight="1" x14ac:dyDescent="0.35">
      <c r="A70" s="88" t="s">
        <v>711</v>
      </c>
      <c r="B70" s="88" t="s">
        <v>712</v>
      </c>
      <c r="C70" s="80">
        <v>650000000</v>
      </c>
      <c r="D70" s="80">
        <v>1192305904</v>
      </c>
      <c r="E70" s="80">
        <f>SUMIF(Balance!$AB$14:$AB$968,Egresos!A70,Balance!$U$14:$V$968)</f>
        <v>1192305904</v>
      </c>
      <c r="F70" s="80">
        <f t="shared" si="5"/>
        <v>0</v>
      </c>
      <c r="G70" s="58"/>
      <c r="H70" s="59"/>
      <c r="I70" s="59"/>
      <c r="J70" s="59"/>
      <c r="K70" s="59"/>
      <c r="L70" s="59"/>
      <c r="M70" s="59"/>
      <c r="N70" s="59"/>
    </row>
    <row r="71" spans="1:14" s="71" customFormat="1" ht="14.25" customHeight="1" x14ac:dyDescent="0.35">
      <c r="A71" s="88" t="s">
        <v>713</v>
      </c>
      <c r="B71" s="88" t="s">
        <v>714</v>
      </c>
      <c r="C71" s="80">
        <v>634000000</v>
      </c>
      <c r="D71" s="80">
        <v>1250878960</v>
      </c>
      <c r="E71" s="80">
        <f>SUMIF(Balance!$AB$14:$AB$968,Egresos!A71,Balance!$U$14:$V$968)</f>
        <v>1250878960</v>
      </c>
      <c r="F71" s="80">
        <f t="shared" si="5"/>
        <v>0</v>
      </c>
      <c r="G71" s="58"/>
      <c r="H71" s="59"/>
      <c r="I71" s="59"/>
      <c r="J71" s="59"/>
      <c r="K71" s="59"/>
      <c r="L71" s="59"/>
      <c r="M71" s="59"/>
      <c r="N71" s="59"/>
    </row>
    <row r="72" spans="1:14" s="71" customFormat="1" ht="14.25" customHeight="1" x14ac:dyDescent="0.35">
      <c r="A72" s="88" t="s">
        <v>715</v>
      </c>
      <c r="B72" s="89" t="s">
        <v>716</v>
      </c>
      <c r="C72" s="80">
        <v>98000000</v>
      </c>
      <c r="D72" s="80">
        <v>71415169</v>
      </c>
      <c r="E72" s="80">
        <f>SUMIF(Balance!$AB$14:$AB$968,Egresos!A72,Balance!$U$14:$V$968)</f>
        <v>71415169</v>
      </c>
      <c r="F72" s="80">
        <f t="shared" si="5"/>
        <v>0</v>
      </c>
      <c r="G72" s="58"/>
      <c r="H72" s="59"/>
      <c r="I72" s="59"/>
      <c r="J72" s="59"/>
      <c r="K72" s="59"/>
      <c r="L72" s="59"/>
      <c r="M72" s="59"/>
      <c r="N72" s="59"/>
    </row>
    <row r="73" spans="1:14" s="71" customFormat="1" ht="14.25" customHeight="1" x14ac:dyDescent="0.35">
      <c r="A73" s="88" t="s">
        <v>717</v>
      </c>
      <c r="B73" s="88" t="s">
        <v>718</v>
      </c>
      <c r="C73" s="81">
        <f>C74+C75</f>
        <v>0</v>
      </c>
      <c r="D73" s="81">
        <f>D74+D75</f>
        <v>0</v>
      </c>
      <c r="E73" s="81">
        <f>E74+E75</f>
        <v>0</v>
      </c>
      <c r="F73" s="81">
        <f>F74+F75</f>
        <v>0</v>
      </c>
      <c r="G73" s="58"/>
      <c r="H73" s="59"/>
      <c r="I73" s="59"/>
      <c r="J73" s="59"/>
      <c r="K73" s="59"/>
      <c r="L73" s="59"/>
      <c r="M73" s="59"/>
      <c r="N73" s="59"/>
    </row>
    <row r="74" spans="1:14" s="71" customFormat="1" ht="14.25" customHeight="1" x14ac:dyDescent="0.35">
      <c r="A74" s="90" t="s">
        <v>719</v>
      </c>
      <c r="B74" s="90" t="s">
        <v>720</v>
      </c>
      <c r="C74" s="80"/>
      <c r="D74" s="80"/>
      <c r="E74" s="80">
        <f>SUMIF(Balance!$AB$14:$AB$968,Egresos!A74,Balance!$U$14:$V$968)</f>
        <v>0</v>
      </c>
      <c r="F74" s="80">
        <f t="shared" si="5"/>
        <v>0</v>
      </c>
      <c r="G74" s="58"/>
      <c r="H74" s="59"/>
      <c r="I74" s="59"/>
      <c r="J74" s="59"/>
      <c r="K74" s="59"/>
      <c r="L74" s="59"/>
      <c r="M74" s="59"/>
      <c r="N74" s="59"/>
    </row>
    <row r="75" spans="1:14" s="71" customFormat="1" ht="14.25" customHeight="1" x14ac:dyDescent="0.35">
      <c r="A75" s="90" t="s">
        <v>721</v>
      </c>
      <c r="B75" s="90" t="s">
        <v>722</v>
      </c>
      <c r="C75" s="80"/>
      <c r="D75" s="80"/>
      <c r="E75" s="80">
        <f>SUMIF(Balance!$AB$14:$AB$968,Egresos!A75,Balance!$U$14:$V$968)</f>
        <v>0</v>
      </c>
      <c r="F75" s="80">
        <f t="shared" si="5"/>
        <v>0</v>
      </c>
      <c r="G75" s="58"/>
      <c r="H75" s="59"/>
      <c r="I75" s="59"/>
      <c r="J75" s="59"/>
      <c r="K75" s="59"/>
      <c r="L75" s="59"/>
      <c r="M75" s="59"/>
      <c r="N75" s="59"/>
    </row>
    <row r="76" spans="1:14" s="71" customFormat="1" ht="14.25" customHeight="1" x14ac:dyDescent="0.35">
      <c r="A76" s="88" t="s">
        <v>723</v>
      </c>
      <c r="B76" s="88" t="s">
        <v>724</v>
      </c>
      <c r="C76" s="80">
        <v>725000000</v>
      </c>
      <c r="D76" s="80">
        <v>1582683542</v>
      </c>
      <c r="E76" s="80">
        <f>SUMIF(Balance!$AB$14:$AB$968,Egresos!A76,Balance!$U$14:$V$968)</f>
        <v>1582683542</v>
      </c>
      <c r="F76" s="80">
        <f t="shared" si="5"/>
        <v>0</v>
      </c>
      <c r="G76" s="58"/>
      <c r="H76" s="59"/>
      <c r="I76" s="59"/>
      <c r="J76" s="59"/>
      <c r="K76" s="59"/>
      <c r="L76" s="59"/>
      <c r="M76" s="59"/>
      <c r="N76" s="59"/>
    </row>
    <row r="77" spans="1:14" s="71" customFormat="1" ht="14.25" customHeight="1" x14ac:dyDescent="0.35">
      <c r="A77" s="88" t="s">
        <v>725</v>
      </c>
      <c r="B77" s="88" t="s">
        <v>726</v>
      </c>
      <c r="C77" s="80">
        <v>70000000</v>
      </c>
      <c r="D77" s="80">
        <v>108851192</v>
      </c>
      <c r="E77" s="80">
        <f>SUMIF(Balance!$AB$14:$AB$968,Egresos!A77,Balance!$U$14:$V$968)</f>
        <v>108851192</v>
      </c>
      <c r="F77" s="80">
        <f t="shared" si="5"/>
        <v>0</v>
      </c>
      <c r="G77" s="58"/>
      <c r="H77" s="59"/>
      <c r="I77" s="59"/>
      <c r="J77" s="59"/>
      <c r="K77" s="59"/>
      <c r="L77" s="59"/>
      <c r="M77" s="59"/>
      <c r="N77" s="59"/>
    </row>
    <row r="78" spans="1:14" s="71" customFormat="1" ht="14.25" customHeight="1" x14ac:dyDescent="0.35">
      <c r="A78" s="78" t="s">
        <v>727</v>
      </c>
      <c r="B78" s="79" t="s">
        <v>728</v>
      </c>
      <c r="C78" s="80">
        <v>0</v>
      </c>
      <c r="D78" s="80">
        <v>447287624</v>
      </c>
      <c r="E78" s="80">
        <f>SUMIF(Balance!$AB$14:$AB$968,Egresos!A78,Balance!$U$14:$V$968)</f>
        <v>447287624</v>
      </c>
      <c r="F78" s="80">
        <f t="shared" si="5"/>
        <v>0</v>
      </c>
      <c r="G78" s="58"/>
      <c r="H78" s="59"/>
      <c r="I78" s="59"/>
      <c r="J78" s="59"/>
      <c r="K78" s="59"/>
      <c r="L78" s="59"/>
      <c r="M78" s="59"/>
      <c r="N78" s="59"/>
    </row>
    <row r="79" spans="1:14" s="71" customFormat="1" ht="14.25" customHeight="1" x14ac:dyDescent="0.35">
      <c r="A79" s="75" t="s">
        <v>729</v>
      </c>
      <c r="B79" s="75" t="s">
        <v>730</v>
      </c>
      <c r="C79" s="77">
        <f>SUM(C80+C81)</f>
        <v>330000000</v>
      </c>
      <c r="D79" s="77">
        <f>SUM(D80+D81)</f>
        <v>412891513</v>
      </c>
      <c r="E79" s="77">
        <f>SUM(E80+E81)</f>
        <v>412891513</v>
      </c>
      <c r="F79" s="77">
        <f>SUM(F80+F81)</f>
        <v>0</v>
      </c>
      <c r="G79" s="58"/>
      <c r="H79" s="59"/>
      <c r="I79" s="59"/>
      <c r="J79" s="59"/>
      <c r="K79" s="59"/>
      <c r="L79" s="59"/>
      <c r="M79" s="59"/>
      <c r="N79" s="59"/>
    </row>
    <row r="80" spans="1:14" s="71" customFormat="1" ht="14.25" customHeight="1" x14ac:dyDescent="0.35">
      <c r="A80" s="78" t="s">
        <v>731</v>
      </c>
      <c r="B80" s="79" t="s">
        <v>732</v>
      </c>
      <c r="C80" s="80"/>
      <c r="D80" s="80"/>
      <c r="E80" s="80">
        <f>SUMIF(Balance!$AB$14:$AB$968,Egresos!A80,Balance!$U$14:$V$968)</f>
        <v>0</v>
      </c>
      <c r="F80" s="80"/>
      <c r="G80" s="58"/>
      <c r="H80" s="59"/>
      <c r="I80" s="59"/>
      <c r="J80" s="59"/>
      <c r="K80" s="59"/>
      <c r="L80" s="59"/>
      <c r="M80" s="59"/>
      <c r="N80" s="59"/>
    </row>
    <row r="81" spans="1:14" s="71" customFormat="1" ht="14.25" customHeight="1" x14ac:dyDescent="0.35">
      <c r="A81" s="78" t="s">
        <v>733</v>
      </c>
      <c r="B81" s="79" t="s">
        <v>734</v>
      </c>
      <c r="C81" s="80">
        <v>330000000</v>
      </c>
      <c r="D81" s="80">
        <v>412891513</v>
      </c>
      <c r="E81" s="80">
        <f>SUMIF(Balance!$AB$14:$AB$968,Egresos!A81,Balance!$U$14:$V$968)</f>
        <v>412891513</v>
      </c>
      <c r="F81" s="80">
        <f t="shared" ref="F81" si="6">+D81-E81</f>
        <v>0</v>
      </c>
      <c r="G81" s="58"/>
      <c r="H81" s="59"/>
      <c r="I81" s="59"/>
      <c r="J81" s="59"/>
      <c r="K81" s="59"/>
      <c r="L81" s="59"/>
      <c r="M81" s="59"/>
      <c r="N81" s="59"/>
    </row>
    <row r="82" spans="1:14" s="71" customFormat="1" ht="14.25" customHeight="1" x14ac:dyDescent="0.35">
      <c r="A82" s="75" t="s">
        <v>735</v>
      </c>
      <c r="B82" s="76" t="s">
        <v>736</v>
      </c>
      <c r="C82" s="77">
        <f>SUM(C83+C86+C90)</f>
        <v>0</v>
      </c>
      <c r="D82" s="77">
        <f>SUM(D83+D86+D90)</f>
        <v>4017750</v>
      </c>
      <c r="E82" s="77">
        <f>SUM(E83+E86+E90)</f>
        <v>4017750</v>
      </c>
      <c r="F82" s="77">
        <f>SUM(F83+F86+F90)</f>
        <v>0</v>
      </c>
      <c r="G82" s="58"/>
      <c r="H82" s="59"/>
      <c r="I82" s="59"/>
      <c r="J82" s="59"/>
      <c r="K82" s="59"/>
      <c r="L82" s="59"/>
      <c r="M82" s="59"/>
      <c r="N82" s="59"/>
    </row>
    <row r="83" spans="1:14" s="71" customFormat="1" ht="14.25" customHeight="1" x14ac:dyDescent="0.35">
      <c r="A83" s="78" t="s">
        <v>737</v>
      </c>
      <c r="B83" s="79" t="s">
        <v>738</v>
      </c>
      <c r="C83" s="81">
        <f>SUM(C84+C85)</f>
        <v>0</v>
      </c>
      <c r="D83" s="81">
        <f>SUM(D84+D85)</f>
        <v>0</v>
      </c>
      <c r="E83" s="81">
        <f>SUM(E84+E85)</f>
        <v>0</v>
      </c>
      <c r="F83" s="81">
        <f>SUM(F84+F85)</f>
        <v>0</v>
      </c>
      <c r="G83" s="58"/>
      <c r="H83" s="59"/>
      <c r="I83" s="59"/>
      <c r="J83" s="59"/>
      <c r="K83" s="59"/>
      <c r="L83" s="59"/>
      <c r="M83" s="59"/>
      <c r="N83" s="59"/>
    </row>
    <row r="84" spans="1:14" s="71" customFormat="1" ht="14.25" customHeight="1" x14ac:dyDescent="0.35">
      <c r="A84" s="82" t="s">
        <v>739</v>
      </c>
      <c r="B84" s="83" t="s">
        <v>740</v>
      </c>
      <c r="C84" s="84"/>
      <c r="D84" s="84"/>
      <c r="E84" s="80">
        <f>SUMIF(Balance!$AB$14:$AB$968,Egresos!A84,Balance!$U$14:$V$968)</f>
        <v>0</v>
      </c>
      <c r="F84" s="84"/>
      <c r="G84" s="58"/>
      <c r="H84" s="59"/>
      <c r="I84" s="59"/>
      <c r="J84" s="59"/>
      <c r="K84" s="59"/>
      <c r="L84" s="59"/>
      <c r="M84" s="59"/>
      <c r="N84" s="59"/>
    </row>
    <row r="85" spans="1:14" s="71" customFormat="1" ht="14.25" customHeight="1" x14ac:dyDescent="0.35">
      <c r="A85" s="82" t="s">
        <v>741</v>
      </c>
      <c r="B85" s="83" t="s">
        <v>742</v>
      </c>
      <c r="C85" s="84"/>
      <c r="D85" s="84"/>
      <c r="E85" s="80">
        <f>SUMIF(Balance!$AB$14:$AB$968,Egresos!A85,Balance!$U$14:$V$968)</f>
        <v>0</v>
      </c>
      <c r="F85" s="84"/>
      <c r="G85" s="58"/>
      <c r="H85" s="59"/>
      <c r="I85" s="59"/>
      <c r="J85" s="59"/>
      <c r="K85" s="59"/>
      <c r="L85" s="59"/>
      <c r="M85" s="59"/>
      <c r="N85" s="59"/>
    </row>
    <row r="86" spans="1:14" s="71" customFormat="1" ht="14.25" customHeight="1" x14ac:dyDescent="0.35">
      <c r="A86" s="78" t="s">
        <v>743</v>
      </c>
      <c r="B86" s="79" t="s">
        <v>744</v>
      </c>
      <c r="C86" s="81">
        <f>SUM(C87+C88+C89)</f>
        <v>0</v>
      </c>
      <c r="D86" s="81">
        <f>SUM(D87+D88+D89)</f>
        <v>4017750</v>
      </c>
      <c r="E86" s="81">
        <f>SUM(E87+E88+E89)</f>
        <v>4017750</v>
      </c>
      <c r="F86" s="81">
        <f>SUM(F87+F88+F89)</f>
        <v>0</v>
      </c>
      <c r="G86" s="58"/>
      <c r="H86" s="59"/>
      <c r="I86" s="59"/>
      <c r="J86" s="59"/>
      <c r="K86" s="59"/>
      <c r="L86" s="59"/>
      <c r="M86" s="59"/>
      <c r="N86" s="59"/>
    </row>
    <row r="87" spans="1:14" s="71" customFormat="1" ht="14.25" customHeight="1" x14ac:dyDescent="0.35">
      <c r="A87" s="82" t="s">
        <v>745</v>
      </c>
      <c r="B87" s="83" t="s">
        <v>740</v>
      </c>
      <c r="C87" s="84"/>
      <c r="D87" s="84"/>
      <c r="E87" s="80">
        <f>SUMIF(Balance!$AB$14:$AB$968,Egresos!A87,Balance!$U$14:$V$968)</f>
        <v>0</v>
      </c>
      <c r="F87" s="84"/>
      <c r="G87" s="58"/>
      <c r="H87" s="59"/>
      <c r="I87" s="59"/>
      <c r="J87" s="59"/>
      <c r="K87" s="59"/>
      <c r="L87" s="59"/>
      <c r="M87" s="59"/>
      <c r="N87" s="59"/>
    </row>
    <row r="88" spans="1:14" s="71" customFormat="1" ht="14.25" customHeight="1" x14ac:dyDescent="0.35">
      <c r="A88" s="82" t="s">
        <v>746</v>
      </c>
      <c r="B88" s="83" t="s">
        <v>747</v>
      </c>
      <c r="C88" s="84">
        <v>0</v>
      </c>
      <c r="D88" s="84">
        <v>4017750</v>
      </c>
      <c r="E88" s="80">
        <f>SUMIF(Balance!$AB$14:$AB$968,Egresos!A88,Balance!$U$14:$V$968)</f>
        <v>4017750</v>
      </c>
      <c r="F88" s="80">
        <f t="shared" ref="F88" si="7">+D88-E88</f>
        <v>0</v>
      </c>
      <c r="G88" s="58"/>
      <c r="H88" s="59"/>
      <c r="I88" s="59"/>
      <c r="J88" s="59"/>
      <c r="K88" s="59"/>
      <c r="L88" s="59"/>
      <c r="M88" s="59"/>
      <c r="N88" s="59"/>
    </row>
    <row r="89" spans="1:14" s="71" customFormat="1" ht="14.25" customHeight="1" x14ac:dyDescent="0.35">
      <c r="A89" s="82" t="s">
        <v>748</v>
      </c>
      <c r="B89" s="83" t="s">
        <v>749</v>
      </c>
      <c r="C89" s="84"/>
      <c r="D89" s="84"/>
      <c r="E89" s="80">
        <f>SUMIF(Balance!$AB$14:$AB$968,Egresos!A89,Balance!$U$14:$V$968)</f>
        <v>0</v>
      </c>
      <c r="F89" s="84"/>
      <c r="G89" s="58"/>
      <c r="H89" s="59"/>
      <c r="I89" s="59"/>
      <c r="J89" s="59"/>
      <c r="K89" s="59"/>
      <c r="L89" s="59"/>
      <c r="M89" s="59"/>
      <c r="N89" s="59"/>
    </row>
    <row r="90" spans="1:14" s="71" customFormat="1" ht="14.25" customHeight="1" x14ac:dyDescent="0.35">
      <c r="A90" s="78" t="s">
        <v>750</v>
      </c>
      <c r="B90" s="79" t="s">
        <v>751</v>
      </c>
      <c r="C90" s="81">
        <f>SUM(C91+C92+C93+C94+C95)</f>
        <v>0</v>
      </c>
      <c r="D90" s="81">
        <f>SUM(D91+D92+D93+D94+D95)</f>
        <v>0</v>
      </c>
      <c r="E90" s="81">
        <f>SUM(E91+E92+E93+E94+E95)</f>
        <v>0</v>
      </c>
      <c r="F90" s="81">
        <f>SUM(F91+F92+F93+F94+F95)</f>
        <v>0</v>
      </c>
      <c r="G90" s="58"/>
      <c r="H90" s="59"/>
      <c r="I90" s="59"/>
      <c r="J90" s="59"/>
      <c r="K90" s="59"/>
      <c r="L90" s="59"/>
      <c r="M90" s="59"/>
      <c r="N90" s="59"/>
    </row>
    <row r="91" spans="1:14" s="71" customFormat="1" ht="14.25" customHeight="1" x14ac:dyDescent="0.35">
      <c r="A91" s="82" t="s">
        <v>752</v>
      </c>
      <c r="B91" s="83" t="s">
        <v>740</v>
      </c>
      <c r="C91" s="84"/>
      <c r="D91" s="84"/>
      <c r="E91" s="80">
        <f>SUMIF(Balance!$AB$14:$AB$968,Egresos!A91,Balance!$U$14:$V$968)</f>
        <v>0</v>
      </c>
      <c r="F91" s="84"/>
      <c r="G91" s="58"/>
      <c r="H91" s="59"/>
      <c r="I91" s="59"/>
      <c r="J91" s="59"/>
      <c r="K91" s="59"/>
      <c r="L91" s="59"/>
      <c r="M91" s="59"/>
      <c r="N91" s="59"/>
    </row>
    <row r="92" spans="1:14" s="71" customFormat="1" ht="14.25" customHeight="1" x14ac:dyDescent="0.35">
      <c r="A92" s="82" t="s">
        <v>753</v>
      </c>
      <c r="B92" s="83" t="s">
        <v>754</v>
      </c>
      <c r="C92" s="84"/>
      <c r="D92" s="84"/>
      <c r="E92" s="80">
        <f>SUMIF(Balance!$AB$14:$AB$968,Egresos!A92,Balance!$U$14:$V$968)</f>
        <v>0</v>
      </c>
      <c r="F92" s="84"/>
      <c r="G92" s="58"/>
      <c r="H92" s="59"/>
      <c r="I92" s="59"/>
      <c r="J92" s="59"/>
      <c r="K92" s="59"/>
      <c r="L92" s="59"/>
      <c r="M92" s="59"/>
      <c r="N92" s="59"/>
    </row>
    <row r="93" spans="1:14" s="71" customFormat="1" ht="14.25" customHeight="1" x14ac:dyDescent="0.35">
      <c r="A93" s="82" t="s">
        <v>755</v>
      </c>
      <c r="B93" s="86" t="s">
        <v>756</v>
      </c>
      <c r="C93" s="84">
        <v>0</v>
      </c>
      <c r="D93" s="84">
        <v>0</v>
      </c>
      <c r="E93" s="80">
        <f>SUMIF(Balance!$AB$14:$AB$968,Egresos!A93,Balance!$U$14:$V$968)</f>
        <v>0</v>
      </c>
      <c r="F93" s="80">
        <f t="shared" ref="F93" si="8">+D93-E93</f>
        <v>0</v>
      </c>
      <c r="G93" s="58"/>
      <c r="H93" s="59"/>
      <c r="I93" s="59"/>
      <c r="J93" s="59"/>
      <c r="K93" s="59"/>
      <c r="L93" s="59"/>
      <c r="M93" s="59"/>
      <c r="N93" s="59"/>
    </row>
    <row r="94" spans="1:14" s="71" customFormat="1" ht="14.25" customHeight="1" x14ac:dyDescent="0.35">
      <c r="A94" s="82" t="s">
        <v>757</v>
      </c>
      <c r="B94" s="86" t="s">
        <v>758</v>
      </c>
      <c r="C94" s="84"/>
      <c r="D94" s="84"/>
      <c r="E94" s="80">
        <f>SUMIF(Balance!$AB$14:$AB$968,Egresos!A94,Balance!$U$14:$V$968)</f>
        <v>0</v>
      </c>
      <c r="F94" s="84"/>
      <c r="G94" s="58"/>
      <c r="H94" s="59"/>
      <c r="I94" s="59"/>
      <c r="J94" s="59"/>
      <c r="K94" s="59"/>
      <c r="L94" s="59"/>
      <c r="M94" s="59"/>
      <c r="N94" s="59"/>
    </row>
    <row r="95" spans="1:14" s="71" customFormat="1" ht="14.25" customHeight="1" x14ac:dyDescent="0.35">
      <c r="A95" s="82" t="s">
        <v>759</v>
      </c>
      <c r="B95" s="86" t="s">
        <v>760</v>
      </c>
      <c r="C95" s="84"/>
      <c r="D95" s="84"/>
      <c r="E95" s="80">
        <f>SUMIF(Balance!$AB$14:$AB$968,Egresos!A95,Balance!$U$14:$V$968)</f>
        <v>0</v>
      </c>
      <c r="F95" s="84"/>
      <c r="G95" s="58"/>
      <c r="H95" s="59"/>
      <c r="I95" s="59"/>
      <c r="J95" s="59"/>
      <c r="K95" s="59"/>
      <c r="L95" s="59"/>
      <c r="M95" s="59"/>
      <c r="N95" s="59"/>
    </row>
    <row r="96" spans="1:14" s="71" customFormat="1" ht="14.25" customHeight="1" x14ac:dyDescent="0.35">
      <c r="A96" s="75" t="s">
        <v>761</v>
      </c>
      <c r="B96" s="76" t="s">
        <v>762</v>
      </c>
      <c r="C96" s="77">
        <f>SUM(C97+C98+C99+C100+C101+C102)</f>
        <v>40000000</v>
      </c>
      <c r="D96" s="77">
        <f>SUM(D97+D98+D99+D100+D101+D102)</f>
        <v>2990739</v>
      </c>
      <c r="E96" s="77">
        <f>SUM(E97+E98+E99+E100+E101+E102)</f>
        <v>2990739</v>
      </c>
      <c r="F96" s="77">
        <f>SUM(F97+F98+F99+F100+F101+F102)</f>
        <v>0</v>
      </c>
      <c r="G96" s="58"/>
      <c r="H96" s="59"/>
      <c r="I96" s="59"/>
      <c r="J96" s="59"/>
      <c r="K96" s="59"/>
      <c r="L96" s="59"/>
      <c r="M96" s="59"/>
      <c r="N96" s="59"/>
    </row>
    <row r="97" spans="1:14" s="71" customFormat="1" ht="14.25" customHeight="1" x14ac:dyDescent="0.35">
      <c r="A97" s="78" t="s">
        <v>763</v>
      </c>
      <c r="B97" s="79" t="s">
        <v>764</v>
      </c>
      <c r="C97" s="80"/>
      <c r="D97" s="80"/>
      <c r="E97" s="80">
        <f>SUMIF(Balance!$AB$14:$AB$968,Egresos!A97,Balance!$U$14:$V$968)</f>
        <v>0</v>
      </c>
      <c r="F97" s="80"/>
      <c r="G97" s="58"/>
      <c r="H97" s="59"/>
      <c r="I97" s="59"/>
      <c r="J97" s="59"/>
      <c r="K97" s="59"/>
      <c r="L97" s="59"/>
      <c r="M97" s="59"/>
      <c r="N97" s="59"/>
    </row>
    <row r="98" spans="1:14" s="71" customFormat="1" ht="14.25" customHeight="1" x14ac:dyDescent="0.35">
      <c r="A98" s="78" t="s">
        <v>765</v>
      </c>
      <c r="B98" s="79" t="s">
        <v>766</v>
      </c>
      <c r="C98" s="80"/>
      <c r="D98" s="80"/>
      <c r="E98" s="80">
        <f>SUMIF(Balance!$AB$14:$AB$968,Egresos!A98,Balance!$U$14:$V$968)</f>
        <v>0</v>
      </c>
      <c r="F98" s="80"/>
      <c r="G98" s="58"/>
      <c r="H98" s="59"/>
      <c r="I98" s="59"/>
      <c r="J98" s="59"/>
      <c r="K98" s="59"/>
      <c r="L98" s="59"/>
      <c r="M98" s="59"/>
      <c r="N98" s="59"/>
    </row>
    <row r="99" spans="1:14" s="71" customFormat="1" ht="14.25" customHeight="1" x14ac:dyDescent="0.35">
      <c r="A99" s="78" t="s">
        <v>767</v>
      </c>
      <c r="B99" s="79" t="s">
        <v>768</v>
      </c>
      <c r="C99" s="80"/>
      <c r="D99" s="80"/>
      <c r="E99" s="80">
        <f>SUMIF(Balance!$AB$14:$AB$968,Egresos!A99,Balance!$U$14:$V$968)</f>
        <v>0</v>
      </c>
      <c r="F99" s="80"/>
      <c r="G99" s="58"/>
      <c r="H99" s="59"/>
      <c r="I99" s="59"/>
      <c r="J99" s="59"/>
      <c r="K99" s="59"/>
      <c r="L99" s="59"/>
      <c r="M99" s="59"/>
      <c r="N99" s="59"/>
    </row>
    <row r="100" spans="1:14" s="71" customFormat="1" ht="14.25" customHeight="1" x14ac:dyDescent="0.35">
      <c r="A100" s="78" t="s">
        <v>769</v>
      </c>
      <c r="B100" s="79" t="s">
        <v>770</v>
      </c>
      <c r="C100" s="80">
        <v>40000000</v>
      </c>
      <c r="D100" s="80">
        <v>2990739</v>
      </c>
      <c r="E100" s="80">
        <f>SUMIF(Balance!$AB$14:$AB$968,Egresos!A100,Balance!$U$14:$V$968)</f>
        <v>2990739</v>
      </c>
      <c r="F100" s="80">
        <f t="shared" ref="F100" si="9">+D100-E100</f>
        <v>0</v>
      </c>
      <c r="G100" s="58"/>
      <c r="H100" s="59"/>
      <c r="I100" s="59"/>
      <c r="J100" s="59"/>
      <c r="K100" s="59"/>
      <c r="L100" s="59"/>
      <c r="M100" s="59"/>
      <c r="N100" s="59"/>
    </row>
    <row r="101" spans="1:14" s="71" customFormat="1" ht="14.25" customHeight="1" x14ac:dyDescent="0.35">
      <c r="A101" s="78" t="s">
        <v>771</v>
      </c>
      <c r="B101" s="79" t="s">
        <v>772</v>
      </c>
      <c r="C101" s="80"/>
      <c r="D101" s="80"/>
      <c r="E101" s="80">
        <f>SUMIF(Balance!$AB$14:$AB$968,Egresos!A101,Balance!$U$14:$V$968)</f>
        <v>0</v>
      </c>
      <c r="F101" s="80"/>
      <c r="G101" s="58"/>
      <c r="H101" s="59"/>
      <c r="I101" s="59"/>
      <c r="J101" s="59"/>
      <c r="K101" s="59"/>
      <c r="L101" s="59"/>
      <c r="M101" s="59"/>
      <c r="N101" s="59"/>
    </row>
    <row r="102" spans="1:14" s="71" customFormat="1" ht="14.25" customHeight="1" x14ac:dyDescent="0.35">
      <c r="A102" s="78" t="s">
        <v>773</v>
      </c>
      <c r="B102" s="79" t="s">
        <v>774</v>
      </c>
      <c r="C102" s="80"/>
      <c r="D102" s="80"/>
      <c r="E102" s="80">
        <f>SUMIF(Balance!$AB$14:$AB$968,Egresos!A102,Balance!$U$14:$V$968)</f>
        <v>0</v>
      </c>
      <c r="F102" s="80"/>
      <c r="G102" s="58"/>
      <c r="H102" s="59"/>
      <c r="I102" s="59"/>
      <c r="J102" s="59"/>
      <c r="K102" s="59"/>
      <c r="L102" s="59"/>
      <c r="M102" s="59"/>
      <c r="N102" s="59"/>
    </row>
    <row r="103" spans="1:14" s="71" customFormat="1" ht="14.25" customHeight="1" x14ac:dyDescent="0.35">
      <c r="A103" s="75" t="s">
        <v>775</v>
      </c>
      <c r="B103" s="76" t="s">
        <v>776</v>
      </c>
      <c r="C103" s="77">
        <f>SUM(C104+C107+C108+C110)</f>
        <v>286000000</v>
      </c>
      <c r="D103" s="77">
        <f>SUM(D104+D107+D108+D110)</f>
        <v>149465142</v>
      </c>
      <c r="E103" s="77">
        <f>SUM(E104+E107+E108+E110)</f>
        <v>149465142</v>
      </c>
      <c r="F103" s="77">
        <f>SUM(F104+F107+F108+F110)</f>
        <v>0</v>
      </c>
      <c r="G103" s="58"/>
      <c r="H103" s="59"/>
      <c r="I103" s="59"/>
      <c r="J103" s="59"/>
      <c r="K103" s="59"/>
      <c r="L103" s="59"/>
      <c r="M103" s="59"/>
      <c r="N103" s="59"/>
    </row>
    <row r="104" spans="1:14" s="71" customFormat="1" ht="14.25" customHeight="1" x14ac:dyDescent="0.35">
      <c r="A104" s="78" t="s">
        <v>777</v>
      </c>
      <c r="B104" s="79" t="s">
        <v>778</v>
      </c>
      <c r="C104" s="81">
        <f>SUM(C105+C106)</f>
        <v>213000000</v>
      </c>
      <c r="D104" s="81">
        <f>SUM(D105+D106)</f>
        <v>103900713</v>
      </c>
      <c r="E104" s="81">
        <f>SUM(E105+E106)</f>
        <v>103900713</v>
      </c>
      <c r="F104" s="81">
        <f>SUM(F105+F106)</f>
        <v>0</v>
      </c>
      <c r="G104" s="58"/>
      <c r="H104" s="59"/>
      <c r="I104" s="59"/>
      <c r="J104" s="59"/>
      <c r="K104" s="59"/>
      <c r="L104" s="59"/>
      <c r="M104" s="59"/>
      <c r="N104" s="59"/>
    </row>
    <row r="105" spans="1:14" s="71" customFormat="1" ht="14.25" customHeight="1" x14ac:dyDescent="0.35">
      <c r="A105" s="82" t="s">
        <v>779</v>
      </c>
      <c r="B105" s="83" t="s">
        <v>780</v>
      </c>
      <c r="C105" s="80">
        <v>213000000</v>
      </c>
      <c r="D105" s="80">
        <v>103900713</v>
      </c>
      <c r="E105" s="80">
        <f>SUMIF(Balance!$AB$14:$AB$968,Egresos!A105,Balance!$U$14:$V$968)</f>
        <v>103900713</v>
      </c>
      <c r="F105" s="80">
        <f t="shared" ref="F105:F110" si="10">+D105-E105</f>
        <v>0</v>
      </c>
      <c r="G105" s="58"/>
      <c r="H105" s="59"/>
      <c r="I105" s="59"/>
      <c r="J105" s="59"/>
      <c r="K105" s="59"/>
      <c r="L105" s="59"/>
      <c r="M105" s="59"/>
      <c r="N105" s="59"/>
    </row>
    <row r="106" spans="1:14" s="71" customFormat="1" ht="14.25" customHeight="1" x14ac:dyDescent="0.35">
      <c r="A106" s="82" t="s">
        <v>781</v>
      </c>
      <c r="B106" s="83" t="s">
        <v>782</v>
      </c>
      <c r="C106" s="80"/>
      <c r="D106" s="80"/>
      <c r="E106" s="80">
        <f>SUMIF(Balance!$AB$14:$AB$968,Egresos!A106,Balance!$U$14:$V$968)</f>
        <v>0</v>
      </c>
      <c r="F106" s="80">
        <f t="shared" si="10"/>
        <v>0</v>
      </c>
      <c r="G106" s="58"/>
      <c r="H106" s="59"/>
      <c r="I106" s="59"/>
      <c r="J106" s="59"/>
      <c r="K106" s="59"/>
      <c r="L106" s="59"/>
      <c r="M106" s="59"/>
      <c r="N106" s="59"/>
    </row>
    <row r="107" spans="1:14" s="71" customFormat="1" ht="14.25" customHeight="1" x14ac:dyDescent="0.35">
      <c r="A107" s="78" t="s">
        <v>783</v>
      </c>
      <c r="B107" s="79" t="s">
        <v>784</v>
      </c>
      <c r="C107" s="80">
        <v>60000000</v>
      </c>
      <c r="D107" s="80">
        <v>38259027</v>
      </c>
      <c r="E107" s="80">
        <f>SUMIF(Balance!$AB$14:$AB$968,Egresos!A107,Balance!$U$14:$V$968)</f>
        <v>38259027</v>
      </c>
      <c r="F107" s="80">
        <f t="shared" si="10"/>
        <v>0</v>
      </c>
      <c r="G107" s="58"/>
      <c r="H107" s="59"/>
      <c r="I107" s="59"/>
      <c r="J107" s="59"/>
      <c r="K107" s="59"/>
      <c r="L107" s="59"/>
      <c r="M107" s="59"/>
      <c r="N107" s="59"/>
    </row>
    <row r="108" spans="1:14" s="71" customFormat="1" ht="14.25" customHeight="1" x14ac:dyDescent="0.35">
      <c r="A108" s="78" t="s">
        <v>785</v>
      </c>
      <c r="B108" s="79" t="s">
        <v>786</v>
      </c>
      <c r="C108" s="81">
        <f>SUM(C109)</f>
        <v>0</v>
      </c>
      <c r="D108" s="81">
        <f>SUM(D109)</f>
        <v>0</v>
      </c>
      <c r="E108" s="81">
        <f>SUM(E109)</f>
        <v>0</v>
      </c>
      <c r="F108" s="81">
        <f>SUM(F109)</f>
        <v>0</v>
      </c>
      <c r="G108" s="58"/>
      <c r="H108" s="59"/>
      <c r="I108" s="59"/>
      <c r="J108" s="59"/>
      <c r="K108" s="59"/>
      <c r="L108" s="59"/>
      <c r="M108" s="59"/>
      <c r="N108" s="59"/>
    </row>
    <row r="109" spans="1:14" s="71" customFormat="1" ht="14.25" customHeight="1" x14ac:dyDescent="0.35">
      <c r="A109" s="82" t="s">
        <v>787</v>
      </c>
      <c r="B109" s="83" t="s">
        <v>788</v>
      </c>
      <c r="C109" s="80">
        <v>0</v>
      </c>
      <c r="D109" s="80">
        <v>0</v>
      </c>
      <c r="E109" s="80">
        <f>SUMIF(Balance!$AB$14:$AB$968,Egresos!A109,Balance!$U$14:$V$968)</f>
        <v>0</v>
      </c>
      <c r="F109" s="80">
        <f t="shared" si="10"/>
        <v>0</v>
      </c>
      <c r="G109" s="58"/>
      <c r="H109" s="59"/>
      <c r="I109" s="59"/>
      <c r="J109" s="59"/>
      <c r="K109" s="59"/>
      <c r="L109" s="59"/>
      <c r="M109" s="59"/>
      <c r="N109" s="59"/>
    </row>
    <row r="110" spans="1:14" s="71" customFormat="1" ht="14.25" customHeight="1" x14ac:dyDescent="0.35">
      <c r="A110" s="78" t="s">
        <v>789</v>
      </c>
      <c r="B110" s="79" t="s">
        <v>790</v>
      </c>
      <c r="C110" s="80">
        <v>13000000</v>
      </c>
      <c r="D110" s="80">
        <v>7305402</v>
      </c>
      <c r="E110" s="80">
        <f>SUMIF(Balance!$AB$14:$AB$968,Egresos!A110,Balance!$U$14:$V$968)</f>
        <v>7305402</v>
      </c>
      <c r="F110" s="80">
        <f t="shared" si="10"/>
        <v>0</v>
      </c>
      <c r="G110" s="58"/>
      <c r="H110" s="59"/>
      <c r="I110" s="59"/>
      <c r="J110" s="59"/>
      <c r="K110" s="59"/>
      <c r="L110" s="59"/>
      <c r="M110" s="59"/>
      <c r="N110" s="59"/>
    </row>
    <row r="111" spans="1:14" s="71" customFormat="1" ht="14.25" customHeight="1" x14ac:dyDescent="0.35">
      <c r="A111" s="72" t="s">
        <v>791</v>
      </c>
      <c r="B111" s="72" t="s">
        <v>792</v>
      </c>
      <c r="C111" s="74">
        <f>SUM(C112+C174+C177+C190+C197)</f>
        <v>3650000000</v>
      </c>
      <c r="D111" s="74">
        <f>SUM(D112+D174+D177+D190+D197)</f>
        <v>3550516710</v>
      </c>
      <c r="E111" s="74">
        <f>SUM(E112+E174+E177+E190+E197)</f>
        <v>3550516710</v>
      </c>
      <c r="F111" s="74">
        <f>SUM(F112+F174+F177+F190+F197)</f>
        <v>0</v>
      </c>
      <c r="G111" s="58"/>
      <c r="H111" s="59"/>
      <c r="I111" s="59"/>
      <c r="J111" s="59"/>
      <c r="K111" s="59"/>
      <c r="L111" s="59"/>
      <c r="M111" s="59"/>
      <c r="N111" s="59"/>
    </row>
    <row r="112" spans="1:14" s="71" customFormat="1" ht="14.25" customHeight="1" x14ac:dyDescent="0.35">
      <c r="A112" s="75" t="s">
        <v>793</v>
      </c>
      <c r="B112" s="76" t="s">
        <v>584</v>
      </c>
      <c r="C112" s="77">
        <f>SUM(C113+C114+C116+C117+C121+C124+C127+C135+C137+C139+C148+C151+C154+C155+C157+C158+C159+C161+C162+C163+C164+C173+C153+C165+C166+C167+C168+C171+C172)</f>
        <v>3415000000</v>
      </c>
      <c r="D112" s="77">
        <f>SUM(D113+D114+D116+D117+D121+D124+D127+D135+D137+D139+D148+D151+D154+D155+D157+D158+D159+D161+D162+D163+D164+D173+D153+D165+D166+D167+D168+D171+D172)</f>
        <v>3391327235</v>
      </c>
      <c r="E112" s="77">
        <f>SUM(E113+E114+E116+E117+E121+E124+E127+E135+E137+E139+E148+E151+E154+E155+E157+E158+E159+E161+E162+E163+E164+E173+E153+E165+E166+E167+E168+E171+E172)</f>
        <v>3391327235</v>
      </c>
      <c r="F112" s="77">
        <f>SUM(F113+F114+F116+F117+F121+F124+F127+F135+F137+F139+F148+F151+F154+F155+F157+F158+F159+F161+F162+F163+F164+F173+F153+F165+F166+F167+F168+F171+F172)</f>
        <v>0</v>
      </c>
      <c r="G112" s="58"/>
      <c r="H112" s="59"/>
      <c r="I112" s="59"/>
      <c r="J112" s="59"/>
      <c r="K112" s="59"/>
      <c r="L112" s="59"/>
      <c r="M112" s="59"/>
      <c r="N112" s="59"/>
    </row>
    <row r="113" spans="1:14" s="71" customFormat="1" ht="14.25" customHeight="1" x14ac:dyDescent="0.35">
      <c r="A113" s="78" t="s">
        <v>794</v>
      </c>
      <c r="B113" s="79" t="s">
        <v>586</v>
      </c>
      <c r="C113" s="80">
        <v>1950000000</v>
      </c>
      <c r="D113" s="80">
        <v>1808622532</v>
      </c>
      <c r="E113" s="80">
        <f>SUMIF(Balance!$AB$14:$AB$968,Egresos!A113,Balance!$U$14:$V$968)</f>
        <v>1808622532</v>
      </c>
      <c r="F113" s="80">
        <f t="shared" ref="F113:F115" si="11">+D113-E113</f>
        <v>0</v>
      </c>
      <c r="G113" s="58"/>
      <c r="H113" s="59"/>
      <c r="I113" s="59"/>
      <c r="J113" s="59"/>
      <c r="K113" s="59"/>
      <c r="L113" s="59"/>
      <c r="M113" s="59"/>
      <c r="N113" s="59"/>
    </row>
    <row r="114" spans="1:14" s="71" customFormat="1" ht="14.25" customHeight="1" x14ac:dyDescent="0.35">
      <c r="A114" s="78" t="s">
        <v>795</v>
      </c>
      <c r="B114" s="79" t="s">
        <v>588</v>
      </c>
      <c r="C114" s="81">
        <f>C115</f>
        <v>0</v>
      </c>
      <c r="D114" s="81">
        <f>D115</f>
        <v>0</v>
      </c>
      <c r="E114" s="81">
        <f>E115</f>
        <v>0</v>
      </c>
      <c r="F114" s="81">
        <f>F115</f>
        <v>0</v>
      </c>
      <c r="G114" s="58"/>
      <c r="H114" s="59"/>
      <c r="I114" s="59"/>
      <c r="J114" s="59"/>
      <c r="K114" s="59"/>
      <c r="L114" s="59"/>
      <c r="M114" s="59"/>
      <c r="N114" s="59"/>
    </row>
    <row r="115" spans="1:14" s="71" customFormat="1" ht="14.25" customHeight="1" x14ac:dyDescent="0.35">
      <c r="A115" s="82" t="s">
        <v>796</v>
      </c>
      <c r="B115" s="83" t="s">
        <v>590</v>
      </c>
      <c r="C115" s="80">
        <v>0</v>
      </c>
      <c r="D115" s="80">
        <v>0</v>
      </c>
      <c r="E115" s="80">
        <f>SUMIF(Balance!$AB$14:$AB$968,Egresos!A115,Balance!$U$14:$V$968)</f>
        <v>0</v>
      </c>
      <c r="F115" s="80">
        <f t="shared" si="11"/>
        <v>0</v>
      </c>
      <c r="G115" s="58"/>
      <c r="H115" s="59"/>
      <c r="I115" s="59"/>
      <c r="J115" s="59"/>
      <c r="K115" s="59"/>
      <c r="L115" s="59"/>
      <c r="M115" s="59"/>
      <c r="N115" s="59"/>
    </row>
    <row r="116" spans="1:14" s="71" customFormat="1" ht="14.25" customHeight="1" x14ac:dyDescent="0.35">
      <c r="A116" s="78" t="s">
        <v>797</v>
      </c>
      <c r="B116" s="79" t="s">
        <v>594</v>
      </c>
      <c r="C116" s="80"/>
      <c r="D116" s="80"/>
      <c r="E116" s="80">
        <f>SUMIF(Balance!$AB$14:$AB$968,Egresos!A116,Balance!$U$14:$V$968)</f>
        <v>0</v>
      </c>
      <c r="F116" s="80"/>
      <c r="G116" s="58"/>
      <c r="H116" s="59"/>
      <c r="I116" s="59"/>
      <c r="J116" s="59"/>
      <c r="K116" s="59"/>
      <c r="L116" s="59"/>
      <c r="M116" s="59"/>
      <c r="N116" s="59"/>
    </row>
    <row r="117" spans="1:14" s="71" customFormat="1" ht="14.25" customHeight="1" x14ac:dyDescent="0.35">
      <c r="A117" s="78" t="s">
        <v>798</v>
      </c>
      <c r="B117" s="79" t="s">
        <v>598</v>
      </c>
      <c r="C117" s="81">
        <f>SUM(C118+C119+C120)</f>
        <v>0</v>
      </c>
      <c r="D117" s="81">
        <f>SUM(D118+D119+D120)</f>
        <v>0</v>
      </c>
      <c r="E117" s="81">
        <f>SUM(E118+E119+E120)</f>
        <v>0</v>
      </c>
      <c r="F117" s="81">
        <f>SUM(F118+F119+F120)</f>
        <v>0</v>
      </c>
      <c r="G117" s="58"/>
      <c r="H117" s="59"/>
      <c r="I117" s="59"/>
      <c r="J117" s="59"/>
      <c r="K117" s="59"/>
      <c r="L117" s="59"/>
      <c r="M117" s="59"/>
      <c r="N117" s="59"/>
    </row>
    <row r="118" spans="1:14" s="71" customFormat="1" ht="14.25" customHeight="1" x14ac:dyDescent="0.35">
      <c r="A118" s="82" t="s">
        <v>799</v>
      </c>
      <c r="B118" s="83" t="s">
        <v>600</v>
      </c>
      <c r="C118" s="80"/>
      <c r="D118" s="80"/>
      <c r="E118" s="80">
        <f>SUMIF(Balance!$AB$14:$AB$968,Egresos!A118,Balance!$U$14:$V$968)</f>
        <v>0</v>
      </c>
      <c r="F118" s="80"/>
      <c r="G118" s="58"/>
      <c r="H118" s="59"/>
      <c r="I118" s="59"/>
      <c r="J118" s="59"/>
      <c r="K118" s="59"/>
      <c r="L118" s="59"/>
      <c r="M118" s="59"/>
      <c r="N118" s="59"/>
    </row>
    <row r="119" spans="1:14" s="71" customFormat="1" ht="14.25" customHeight="1" x14ac:dyDescent="0.35">
      <c r="A119" s="82" t="s">
        <v>800</v>
      </c>
      <c r="B119" s="83" t="s">
        <v>602</v>
      </c>
      <c r="C119" s="80"/>
      <c r="D119" s="80"/>
      <c r="E119" s="80">
        <f>SUMIF(Balance!$AB$14:$AB$968,Egresos!A119,Balance!$U$14:$V$968)</f>
        <v>0</v>
      </c>
      <c r="F119" s="80"/>
      <c r="G119" s="58"/>
      <c r="H119" s="59"/>
      <c r="I119" s="59"/>
      <c r="J119" s="59"/>
      <c r="K119" s="59"/>
      <c r="L119" s="59"/>
      <c r="M119" s="59"/>
      <c r="N119" s="59"/>
    </row>
    <row r="120" spans="1:14" s="71" customFormat="1" ht="14.25" customHeight="1" x14ac:dyDescent="0.35">
      <c r="A120" s="82" t="s">
        <v>801</v>
      </c>
      <c r="B120" s="83" t="s">
        <v>606</v>
      </c>
      <c r="C120" s="80"/>
      <c r="D120" s="80"/>
      <c r="E120" s="80">
        <f>SUMIF(Balance!$AB$14:$AB$968,Egresos!A120,Balance!$U$14:$V$968)</f>
        <v>0</v>
      </c>
      <c r="F120" s="80"/>
      <c r="G120" s="58"/>
      <c r="H120" s="59"/>
      <c r="I120" s="59"/>
      <c r="J120" s="59"/>
      <c r="K120" s="59"/>
      <c r="L120" s="59"/>
      <c r="M120" s="59"/>
      <c r="N120" s="59"/>
    </row>
    <row r="121" spans="1:14" s="71" customFormat="1" ht="14.25" customHeight="1" x14ac:dyDescent="0.35">
      <c r="A121" s="78" t="s">
        <v>802</v>
      </c>
      <c r="B121" s="79" t="s">
        <v>803</v>
      </c>
      <c r="C121" s="81">
        <f>SUM(C122+C123)</f>
        <v>0</v>
      </c>
      <c r="D121" s="81">
        <f>SUM(D122+D123)</f>
        <v>0</v>
      </c>
      <c r="E121" s="81">
        <f>SUM(E122+E123)</f>
        <v>0</v>
      </c>
      <c r="F121" s="81">
        <f>SUM(F122+F123)</f>
        <v>0</v>
      </c>
      <c r="G121" s="58"/>
      <c r="H121" s="59"/>
      <c r="I121" s="59"/>
      <c r="J121" s="59"/>
      <c r="K121" s="59"/>
      <c r="L121" s="59"/>
      <c r="M121" s="59"/>
      <c r="N121" s="59"/>
    </row>
    <row r="122" spans="1:14" s="71" customFormat="1" ht="14.25" customHeight="1" x14ac:dyDescent="0.35">
      <c r="A122" s="82" t="s">
        <v>804</v>
      </c>
      <c r="B122" s="83" t="s">
        <v>610</v>
      </c>
      <c r="C122" s="84"/>
      <c r="D122" s="84"/>
      <c r="E122" s="80">
        <f>SUMIF(Balance!$AB$14:$AB$968,Egresos!A122,Balance!$U$14:$V$968)</f>
        <v>0</v>
      </c>
      <c r="F122" s="84"/>
      <c r="G122" s="58"/>
      <c r="H122" s="59"/>
      <c r="I122" s="59"/>
      <c r="J122" s="59"/>
      <c r="K122" s="59"/>
      <c r="L122" s="59"/>
      <c r="M122" s="59"/>
      <c r="N122" s="59"/>
    </row>
    <row r="123" spans="1:14" s="71" customFormat="1" ht="14.25" customHeight="1" x14ac:dyDescent="0.35">
      <c r="A123" s="82" t="s">
        <v>805</v>
      </c>
      <c r="B123" s="83" t="s">
        <v>806</v>
      </c>
      <c r="C123" s="84"/>
      <c r="D123" s="84"/>
      <c r="E123" s="80">
        <f>SUMIF(Balance!$AB$14:$AB$968,Egresos!A123,Balance!$U$14:$V$968)</f>
        <v>0</v>
      </c>
      <c r="F123" s="84"/>
      <c r="G123" s="58"/>
      <c r="H123" s="59"/>
      <c r="I123" s="59"/>
      <c r="J123" s="59"/>
      <c r="K123" s="59"/>
      <c r="L123" s="59"/>
      <c r="M123" s="59"/>
      <c r="N123" s="59"/>
    </row>
    <row r="124" spans="1:14" s="71" customFormat="1" ht="14.25" customHeight="1" x14ac:dyDescent="0.35">
      <c r="A124" s="78" t="s">
        <v>807</v>
      </c>
      <c r="B124" s="79" t="s">
        <v>616</v>
      </c>
      <c r="C124" s="81">
        <f>SUM(C125+C126)</f>
        <v>0</v>
      </c>
      <c r="D124" s="81">
        <f>SUM(D125+D126)</f>
        <v>222400</v>
      </c>
      <c r="E124" s="81">
        <f>SUM(E125+E126)</f>
        <v>222400</v>
      </c>
      <c r="F124" s="81">
        <f>SUM(F125+F126)</f>
        <v>0</v>
      </c>
      <c r="G124" s="58"/>
      <c r="H124" s="59"/>
      <c r="I124" s="59"/>
      <c r="J124" s="59"/>
      <c r="K124" s="59"/>
      <c r="L124" s="59"/>
      <c r="M124" s="59"/>
      <c r="N124" s="59"/>
    </row>
    <row r="125" spans="1:14" s="71" customFormat="1" ht="14.25" customHeight="1" x14ac:dyDescent="0.35">
      <c r="A125" s="82" t="s">
        <v>808</v>
      </c>
      <c r="B125" s="83" t="s">
        <v>618</v>
      </c>
      <c r="C125" s="84">
        <v>0</v>
      </c>
      <c r="D125" s="84">
        <v>0</v>
      </c>
      <c r="E125" s="80">
        <f>SUMIF(Balance!$AB$14:$AB$968,Egresos!A125,Balance!$U$14:$V$968)</f>
        <v>0</v>
      </c>
      <c r="F125" s="80">
        <f t="shared" ref="F125" si="12">+D125-E125</f>
        <v>0</v>
      </c>
      <c r="G125" s="58"/>
      <c r="H125" s="59"/>
      <c r="I125" s="59"/>
      <c r="J125" s="59"/>
      <c r="K125" s="59"/>
      <c r="L125" s="59"/>
      <c r="M125" s="59"/>
      <c r="N125" s="59"/>
    </row>
    <row r="126" spans="1:14" s="71" customFormat="1" ht="14.25" customHeight="1" x14ac:dyDescent="0.35">
      <c r="A126" s="82" t="s">
        <v>809</v>
      </c>
      <c r="B126" s="83" t="s">
        <v>620</v>
      </c>
      <c r="C126" s="84"/>
      <c r="D126" s="84">
        <v>222400</v>
      </c>
      <c r="E126" s="80">
        <f>SUMIF(Balance!$AB$14:$AB$968,Egresos!A126,Balance!$U$14:$V$968)</f>
        <v>222400</v>
      </c>
      <c r="F126" s="80">
        <f t="shared" ref="F126" si="13">+D126-E126</f>
        <v>0</v>
      </c>
      <c r="G126" s="58"/>
      <c r="H126" s="59"/>
      <c r="I126" s="59"/>
      <c r="J126" s="59"/>
      <c r="K126" s="59"/>
      <c r="L126" s="59"/>
      <c r="M126" s="59"/>
      <c r="N126" s="59"/>
    </row>
    <row r="127" spans="1:14" s="71" customFormat="1" ht="14.25" customHeight="1" x14ac:dyDescent="0.35">
      <c r="A127" s="78" t="s">
        <v>810</v>
      </c>
      <c r="B127" s="79" t="s">
        <v>622</v>
      </c>
      <c r="C127" s="81">
        <f>SUM(C128+C129+C130+C131+C132+C133+C134)</f>
        <v>0</v>
      </c>
      <c r="D127" s="81">
        <f>SUM(D128+D129+D130+D131+D132+D133+D134)</f>
        <v>45168698</v>
      </c>
      <c r="E127" s="81">
        <f>SUM(E128+E129+E130+E131+E132+E133+E134)</f>
        <v>45168698</v>
      </c>
      <c r="F127" s="81">
        <f>SUM(F128+F129+F130+F131+F132+F133+F134)</f>
        <v>0</v>
      </c>
      <c r="G127" s="58"/>
      <c r="H127" s="59"/>
      <c r="I127" s="59"/>
      <c r="J127" s="59"/>
      <c r="K127" s="59"/>
      <c r="L127" s="59"/>
      <c r="M127" s="59"/>
      <c r="N127" s="59"/>
    </row>
    <row r="128" spans="1:14" s="71" customFormat="1" ht="14.25" customHeight="1" x14ac:dyDescent="0.35">
      <c r="A128" s="82" t="s">
        <v>811</v>
      </c>
      <c r="B128" s="83" t="s">
        <v>624</v>
      </c>
      <c r="C128" s="84"/>
      <c r="D128" s="84"/>
      <c r="E128" s="80">
        <f>SUMIF(Balance!$AB$14:$AB$968,Egresos!A128,Balance!$U$14:$V$968)</f>
        <v>0</v>
      </c>
      <c r="F128" s="84"/>
      <c r="G128" s="58"/>
      <c r="H128" s="59"/>
      <c r="I128" s="59"/>
      <c r="J128" s="59"/>
      <c r="K128" s="59"/>
      <c r="L128" s="59"/>
      <c r="M128" s="59"/>
      <c r="N128" s="59"/>
    </row>
    <row r="129" spans="1:14" s="71" customFormat="1" ht="32.25" customHeight="1" x14ac:dyDescent="0.35">
      <c r="A129" s="82" t="s">
        <v>812</v>
      </c>
      <c r="B129" s="83" t="s">
        <v>626</v>
      </c>
      <c r="C129" s="84"/>
      <c r="D129" s="84">
        <v>974909</v>
      </c>
      <c r="E129" s="80">
        <f>SUMIF(Balance!$AB$14:$AB$968,Egresos!A129,Balance!$U$14:$V$968)</f>
        <v>974909</v>
      </c>
      <c r="F129" s="80">
        <f t="shared" ref="F129" si="14">+D129-E129</f>
        <v>0</v>
      </c>
      <c r="G129" s="58"/>
      <c r="H129" s="59"/>
      <c r="I129" s="59"/>
      <c r="J129" s="59"/>
      <c r="K129" s="59"/>
      <c r="L129" s="59"/>
      <c r="M129" s="59"/>
      <c r="N129" s="59"/>
    </row>
    <row r="130" spans="1:14" s="71" customFormat="1" ht="30.75" customHeight="1" x14ac:dyDescent="0.35">
      <c r="A130" s="82" t="s">
        <v>813</v>
      </c>
      <c r="B130" s="83" t="s">
        <v>628</v>
      </c>
      <c r="C130" s="84"/>
      <c r="D130" s="84"/>
      <c r="E130" s="80">
        <f>SUMIF(Balance!$AB$14:$AB$968,Egresos!A130,Balance!$U$14:$V$968)</f>
        <v>0</v>
      </c>
      <c r="F130" s="84"/>
      <c r="G130" s="58"/>
      <c r="H130" s="59"/>
      <c r="I130" s="59"/>
      <c r="J130" s="59"/>
      <c r="K130" s="59"/>
      <c r="L130" s="59"/>
      <c r="M130" s="59"/>
      <c r="N130" s="59"/>
    </row>
    <row r="131" spans="1:14" s="71" customFormat="1" ht="14.25" customHeight="1" x14ac:dyDescent="0.35">
      <c r="A131" s="82" t="s">
        <v>814</v>
      </c>
      <c r="B131" s="83" t="s">
        <v>630</v>
      </c>
      <c r="C131" s="84"/>
      <c r="D131" s="84"/>
      <c r="E131" s="80">
        <f>SUMIF(Balance!$AB$14:$AB$968,Egresos!A131,Balance!$U$14:$V$968)</f>
        <v>0</v>
      </c>
      <c r="F131" s="84"/>
      <c r="G131" s="58"/>
      <c r="H131" s="59"/>
      <c r="I131" s="59"/>
      <c r="J131" s="59"/>
      <c r="K131" s="59"/>
      <c r="L131" s="59"/>
      <c r="M131" s="59"/>
      <c r="N131" s="59"/>
    </row>
    <row r="132" spans="1:14" s="71" customFormat="1" ht="14.25" customHeight="1" x14ac:dyDescent="0.35">
      <c r="A132" s="82" t="s">
        <v>815</v>
      </c>
      <c r="B132" s="83" t="s">
        <v>632</v>
      </c>
      <c r="C132" s="84"/>
      <c r="D132" s="84"/>
      <c r="E132" s="80">
        <f>SUMIF(Balance!$AB$14:$AB$968,Egresos!A132,Balance!$U$14:$V$968)</f>
        <v>0</v>
      </c>
      <c r="F132" s="84"/>
      <c r="G132" s="58"/>
      <c r="H132" s="59"/>
      <c r="I132" s="59"/>
      <c r="J132" s="59"/>
      <c r="K132" s="59"/>
      <c r="L132" s="59"/>
      <c r="M132" s="59"/>
      <c r="N132" s="59"/>
    </row>
    <row r="133" spans="1:14" s="71" customFormat="1" ht="14.25" customHeight="1" x14ac:dyDescent="0.35">
      <c r="A133" s="82" t="s">
        <v>816</v>
      </c>
      <c r="B133" s="83" t="s">
        <v>634</v>
      </c>
      <c r="C133" s="84"/>
      <c r="D133" s="84"/>
      <c r="E133" s="80">
        <f>SUMIF(Balance!$AB$14:$AB$968,Egresos!A133,Balance!$U$14:$V$968)</f>
        <v>0</v>
      </c>
      <c r="F133" s="84"/>
      <c r="G133" s="58"/>
      <c r="H133" s="59"/>
      <c r="I133" s="59"/>
      <c r="J133" s="59"/>
      <c r="K133" s="59"/>
      <c r="L133" s="59"/>
      <c r="M133" s="59"/>
      <c r="N133" s="59"/>
    </row>
    <row r="134" spans="1:14" s="71" customFormat="1" ht="14.25" customHeight="1" x14ac:dyDescent="0.35">
      <c r="A134" s="82" t="s">
        <v>817</v>
      </c>
      <c r="B134" s="83" t="s">
        <v>636</v>
      </c>
      <c r="C134" s="84">
        <v>0</v>
      </c>
      <c r="D134" s="84">
        <v>44193789</v>
      </c>
      <c r="E134" s="80">
        <f>SUMIF(Balance!$AB$14:$AB$968,Egresos!A134,Balance!$U$14:$V$968)</f>
        <v>44193789</v>
      </c>
      <c r="F134" s="80">
        <f t="shared" ref="F134" si="15">+D134-E134</f>
        <v>0</v>
      </c>
      <c r="G134" s="58"/>
      <c r="H134" s="59"/>
      <c r="I134" s="59"/>
      <c r="J134" s="59"/>
      <c r="K134" s="59"/>
      <c r="L134" s="59"/>
      <c r="M134" s="59"/>
      <c r="N134" s="59"/>
    </row>
    <row r="135" spans="1:14" s="71" customFormat="1" ht="14.25" customHeight="1" x14ac:dyDescent="0.35">
      <c r="A135" s="78" t="s">
        <v>818</v>
      </c>
      <c r="B135" s="79" t="s">
        <v>638</v>
      </c>
      <c r="C135" s="81">
        <f>SUM(C136)</f>
        <v>0</v>
      </c>
      <c r="D135" s="81">
        <f>SUM(D136)</f>
        <v>0</v>
      </c>
      <c r="E135" s="81">
        <f>SUM(E136)</f>
        <v>0</v>
      </c>
      <c r="F135" s="81">
        <f>SUM(F136)</f>
        <v>0</v>
      </c>
      <c r="G135" s="58"/>
      <c r="H135" s="59"/>
      <c r="I135" s="59"/>
      <c r="J135" s="59"/>
      <c r="K135" s="59"/>
      <c r="L135" s="59"/>
      <c r="M135" s="59"/>
      <c r="N135" s="59"/>
    </row>
    <row r="136" spans="1:14" s="71" customFormat="1" ht="14.25" customHeight="1" x14ac:dyDescent="0.35">
      <c r="A136" s="82" t="s">
        <v>819</v>
      </c>
      <c r="B136" s="83" t="s">
        <v>640</v>
      </c>
      <c r="C136" s="84"/>
      <c r="D136" s="84"/>
      <c r="E136" s="80">
        <f>SUMIF(Balance!$AB$14:$AB$968,Egresos!A136,Balance!$U$14:$V$968)</f>
        <v>0</v>
      </c>
      <c r="F136" s="84"/>
      <c r="G136" s="58"/>
      <c r="H136" s="59"/>
      <c r="I136" s="59"/>
      <c r="J136" s="59"/>
      <c r="K136" s="59"/>
      <c r="L136" s="59"/>
      <c r="M136" s="59"/>
      <c r="N136" s="59"/>
    </row>
    <row r="137" spans="1:14" s="71" customFormat="1" ht="14.25" customHeight="1" x14ac:dyDescent="0.35">
      <c r="A137" s="78" t="s">
        <v>820</v>
      </c>
      <c r="B137" s="79" t="s">
        <v>642</v>
      </c>
      <c r="C137" s="81">
        <f>SUM(C138)</f>
        <v>139000000</v>
      </c>
      <c r="D137" s="81">
        <f>SUM(D138)</f>
        <v>63141797</v>
      </c>
      <c r="E137" s="81">
        <f>SUM(E138)</f>
        <v>63141797</v>
      </c>
      <c r="F137" s="81">
        <f>SUM(F138)</f>
        <v>0</v>
      </c>
      <c r="G137" s="58"/>
      <c r="H137" s="59"/>
      <c r="I137" s="59"/>
      <c r="J137" s="59"/>
      <c r="K137" s="59"/>
      <c r="L137" s="59"/>
      <c r="M137" s="59"/>
      <c r="N137" s="59"/>
    </row>
    <row r="138" spans="1:14" s="71" customFormat="1" ht="14.25" customHeight="1" x14ac:dyDescent="0.35">
      <c r="A138" s="82" t="s">
        <v>821</v>
      </c>
      <c r="B138" s="83" t="s">
        <v>644</v>
      </c>
      <c r="C138" s="84">
        <v>139000000</v>
      </c>
      <c r="D138" s="84">
        <v>63141797</v>
      </c>
      <c r="E138" s="80">
        <f>SUMIF(Balance!$AB$14:$AB$968,Egresos!A138,Balance!$U$14:$V$968)</f>
        <v>63141797</v>
      </c>
      <c r="F138" s="80">
        <f t="shared" ref="F138" si="16">+D138-E138</f>
        <v>0</v>
      </c>
      <c r="G138" s="58"/>
      <c r="H138" s="59"/>
      <c r="I138" s="59"/>
      <c r="J138" s="59"/>
      <c r="K138" s="59"/>
      <c r="L138" s="59"/>
      <c r="M138" s="59"/>
      <c r="N138" s="59"/>
    </row>
    <row r="139" spans="1:14" s="71" customFormat="1" ht="14.25" customHeight="1" x14ac:dyDescent="0.35">
      <c r="A139" s="78" t="s">
        <v>822</v>
      </c>
      <c r="B139" s="79" t="s">
        <v>646</v>
      </c>
      <c r="C139" s="81">
        <f>SUM(C140+C141+C142+C143+C144+C145+C146+C147)</f>
        <v>0</v>
      </c>
      <c r="D139" s="81">
        <f>SUM(D140+D141+D142+D143+D144+D145+D146+D147)</f>
        <v>40424910</v>
      </c>
      <c r="E139" s="81">
        <f>SUM(E140+E141+E142+E143+E144+E145+E146+E147)</f>
        <v>40424910</v>
      </c>
      <c r="F139" s="81">
        <f>SUM(F140+F141+F142+F143+F144+F145+F146+F147)</f>
        <v>0</v>
      </c>
      <c r="G139" s="58"/>
      <c r="H139" s="59"/>
      <c r="I139" s="59"/>
      <c r="J139" s="59"/>
      <c r="K139" s="59"/>
      <c r="L139" s="59"/>
      <c r="M139" s="59"/>
      <c r="N139" s="59"/>
    </row>
    <row r="140" spans="1:14" s="71" customFormat="1" ht="14.25" customHeight="1" x14ac:dyDescent="0.35">
      <c r="A140" s="82" t="s">
        <v>823</v>
      </c>
      <c r="B140" s="83" t="s">
        <v>648</v>
      </c>
      <c r="C140" s="84"/>
      <c r="D140" s="84"/>
      <c r="E140" s="80">
        <f>SUMIF(Balance!$AB$14:$AB$968,Egresos!A140,Balance!$U$14:$V$968)</f>
        <v>0</v>
      </c>
      <c r="F140" s="84"/>
      <c r="G140" s="58"/>
      <c r="H140" s="59"/>
      <c r="I140" s="59"/>
      <c r="J140" s="59"/>
      <c r="K140" s="59"/>
      <c r="L140" s="59"/>
      <c r="M140" s="59"/>
      <c r="N140" s="59"/>
    </row>
    <row r="141" spans="1:14" s="71" customFormat="1" ht="14.25" customHeight="1" x14ac:dyDescent="0.35">
      <c r="A141" s="82" t="s">
        <v>824</v>
      </c>
      <c r="B141" s="83" t="s">
        <v>650</v>
      </c>
      <c r="C141" s="84"/>
      <c r="D141" s="84"/>
      <c r="E141" s="80">
        <f>SUMIF(Balance!$AB$14:$AB$968,Egresos!A141,Balance!$U$14:$V$968)</f>
        <v>0</v>
      </c>
      <c r="F141" s="84"/>
      <c r="G141" s="58"/>
      <c r="H141" s="59"/>
      <c r="I141" s="59"/>
      <c r="J141" s="59"/>
      <c r="K141" s="59"/>
      <c r="L141" s="59"/>
      <c r="M141" s="59"/>
      <c r="N141" s="59"/>
    </row>
    <row r="142" spans="1:14" s="71" customFormat="1" ht="14.25" customHeight="1" x14ac:dyDescent="0.35">
      <c r="A142" s="82" t="s">
        <v>825</v>
      </c>
      <c r="B142" s="83" t="s">
        <v>652</v>
      </c>
      <c r="C142" s="84"/>
      <c r="D142" s="84"/>
      <c r="E142" s="80">
        <f>SUMIF(Balance!$AB$14:$AB$968,Egresos!A142,Balance!$U$14:$V$968)</f>
        <v>0</v>
      </c>
      <c r="F142" s="84"/>
      <c r="G142" s="58"/>
      <c r="H142" s="59"/>
      <c r="I142" s="59"/>
      <c r="J142" s="59"/>
      <c r="K142" s="59"/>
      <c r="L142" s="59"/>
      <c r="M142" s="59"/>
      <c r="N142" s="59"/>
    </row>
    <row r="143" spans="1:14" s="71" customFormat="1" ht="14.25" customHeight="1" x14ac:dyDescent="0.35">
      <c r="A143" s="82" t="s">
        <v>826</v>
      </c>
      <c r="B143" s="83" t="s">
        <v>654</v>
      </c>
      <c r="C143" s="84"/>
      <c r="D143" s="84"/>
      <c r="E143" s="80">
        <f>SUMIF(Balance!$AB$14:$AB$968,Egresos!A143,Balance!$U$14:$V$968)</f>
        <v>0</v>
      </c>
      <c r="F143" s="84"/>
      <c r="G143" s="58"/>
      <c r="H143" s="59"/>
      <c r="I143" s="59"/>
      <c r="J143" s="59"/>
      <c r="K143" s="59"/>
      <c r="L143" s="59"/>
      <c r="M143" s="59"/>
      <c r="N143" s="59"/>
    </row>
    <row r="144" spans="1:14" s="71" customFormat="1" ht="14.25" customHeight="1" x14ac:dyDescent="0.35">
      <c r="A144" s="82" t="s">
        <v>827</v>
      </c>
      <c r="B144" s="83" t="s">
        <v>656</v>
      </c>
      <c r="C144" s="84"/>
      <c r="D144" s="84">
        <v>1848361</v>
      </c>
      <c r="E144" s="80">
        <f>SUMIF(Balance!$AB$14:$AB$968,Egresos!A144,Balance!$U$14:$V$968)</f>
        <v>1848361</v>
      </c>
      <c r="F144" s="80">
        <f t="shared" ref="F144" si="17">+D144-E144</f>
        <v>0</v>
      </c>
      <c r="G144" s="58"/>
      <c r="H144" s="59"/>
      <c r="I144" s="59"/>
      <c r="J144" s="59"/>
      <c r="K144" s="59"/>
      <c r="L144" s="59"/>
      <c r="M144" s="59"/>
      <c r="N144" s="59"/>
    </row>
    <row r="145" spans="1:14" s="71" customFormat="1" ht="14.25" customHeight="1" x14ac:dyDescent="0.35">
      <c r="A145" s="82" t="s">
        <v>828</v>
      </c>
      <c r="B145" s="83" t="s">
        <v>658</v>
      </c>
      <c r="C145" s="84"/>
      <c r="D145" s="84"/>
      <c r="E145" s="80">
        <f>SUMIF(Balance!$AB$14:$AB$968,Egresos!A145,Balance!$U$14:$V$968)</f>
        <v>0</v>
      </c>
      <c r="F145" s="84"/>
      <c r="G145" s="58"/>
      <c r="H145" s="59"/>
      <c r="I145" s="59"/>
      <c r="J145" s="59"/>
      <c r="K145" s="59"/>
      <c r="L145" s="59"/>
      <c r="M145" s="59"/>
      <c r="N145" s="59"/>
    </row>
    <row r="146" spans="1:14" s="71" customFormat="1" ht="14.25" customHeight="1" x14ac:dyDescent="0.35">
      <c r="A146" s="82" t="s">
        <v>829</v>
      </c>
      <c r="B146" s="83" t="s">
        <v>660</v>
      </c>
      <c r="C146" s="84"/>
      <c r="D146" s="84"/>
      <c r="E146" s="80">
        <f>SUMIF(Balance!$AB$14:$AB$968,Egresos!A146,Balance!$U$14:$V$968)</f>
        <v>0</v>
      </c>
      <c r="F146" s="84"/>
      <c r="G146" s="58"/>
      <c r="H146" s="59"/>
      <c r="I146" s="59"/>
      <c r="J146" s="59"/>
      <c r="K146" s="59"/>
      <c r="L146" s="59"/>
      <c r="M146" s="59"/>
      <c r="N146" s="59"/>
    </row>
    <row r="147" spans="1:14" s="71" customFormat="1" ht="14.25" customHeight="1" x14ac:dyDescent="0.35">
      <c r="A147" s="82" t="s">
        <v>830</v>
      </c>
      <c r="B147" s="83" t="s">
        <v>662</v>
      </c>
      <c r="C147" s="84">
        <v>0</v>
      </c>
      <c r="D147" s="84">
        <v>38576549</v>
      </c>
      <c r="E147" s="80">
        <f>SUMIF(Balance!$AB$14:$AB$968,Egresos!A147,Balance!$U$14:$V$968)</f>
        <v>38576549</v>
      </c>
      <c r="F147" s="80">
        <f t="shared" ref="F147" si="18">+D147-E147</f>
        <v>0</v>
      </c>
      <c r="G147" s="58"/>
      <c r="H147" s="59"/>
      <c r="I147" s="59"/>
      <c r="J147" s="59"/>
      <c r="K147" s="59"/>
      <c r="L147" s="59"/>
      <c r="M147" s="59"/>
      <c r="N147" s="59"/>
    </row>
    <row r="148" spans="1:14" s="71" customFormat="1" ht="14.25" customHeight="1" x14ac:dyDescent="0.35">
      <c r="A148" s="78" t="s">
        <v>831</v>
      </c>
      <c r="B148" s="79" t="s">
        <v>832</v>
      </c>
      <c r="C148" s="81">
        <f>SUM(C149+C150)</f>
        <v>11000000</v>
      </c>
      <c r="D148" s="81">
        <f>SUM(D149+D150)</f>
        <v>11469758</v>
      </c>
      <c r="E148" s="81">
        <f>SUM(E149+E150)</f>
        <v>11469758</v>
      </c>
      <c r="F148" s="81">
        <f>SUM(F149+F150)</f>
        <v>0</v>
      </c>
      <c r="G148" s="58"/>
      <c r="H148" s="59"/>
      <c r="I148" s="59"/>
      <c r="J148" s="59"/>
      <c r="K148" s="59"/>
      <c r="L148" s="59"/>
      <c r="M148" s="59"/>
      <c r="N148" s="59"/>
    </row>
    <row r="149" spans="1:14" s="71" customFormat="1" ht="14.25" customHeight="1" x14ac:dyDescent="0.35">
      <c r="A149" s="82" t="s">
        <v>833</v>
      </c>
      <c r="B149" s="83" t="s">
        <v>834</v>
      </c>
      <c r="C149" s="84"/>
      <c r="D149" s="84"/>
      <c r="E149" s="80">
        <f>SUMIF(Balance!$AB$14:$AB$968,Egresos!A149,Balance!$U$14:$V$968)</f>
        <v>0</v>
      </c>
      <c r="F149" s="84"/>
      <c r="G149" s="58"/>
      <c r="H149" s="59"/>
      <c r="I149" s="59"/>
      <c r="J149" s="59"/>
      <c r="K149" s="59"/>
      <c r="L149" s="59"/>
      <c r="M149" s="59"/>
      <c r="N149" s="59"/>
    </row>
    <row r="150" spans="1:14" s="71" customFormat="1" ht="14.25" customHeight="1" x14ac:dyDescent="0.35">
      <c r="A150" s="82" t="s">
        <v>835</v>
      </c>
      <c r="B150" s="83" t="s">
        <v>212</v>
      </c>
      <c r="C150" s="84">
        <v>11000000</v>
      </c>
      <c r="D150" s="84">
        <v>11469758</v>
      </c>
      <c r="E150" s="80">
        <f>SUMIF(Balance!$AB$14:$AB$968,Egresos!A150,Balance!$U$14:$V$968)</f>
        <v>11469758</v>
      </c>
      <c r="F150" s="80">
        <f t="shared" ref="F150:F152" si="19">+D150-E150</f>
        <v>0</v>
      </c>
      <c r="G150" s="58"/>
      <c r="H150" s="59"/>
      <c r="I150" s="59"/>
      <c r="J150" s="59"/>
      <c r="K150" s="59"/>
      <c r="L150" s="59"/>
      <c r="M150" s="59"/>
      <c r="N150" s="59"/>
    </row>
    <row r="151" spans="1:14" s="71" customFormat="1" ht="14.25" customHeight="1" x14ac:dyDescent="0.35">
      <c r="A151" s="78" t="s">
        <v>836</v>
      </c>
      <c r="B151" s="79" t="s">
        <v>669</v>
      </c>
      <c r="C151" s="81">
        <f>SUM(C152)</f>
        <v>0</v>
      </c>
      <c r="D151" s="81">
        <f>SUM(D152)</f>
        <v>119972132</v>
      </c>
      <c r="E151" s="81">
        <f>SUM(E152)</f>
        <v>119972132</v>
      </c>
      <c r="F151" s="81">
        <f>SUM(F152)</f>
        <v>0</v>
      </c>
      <c r="G151" s="58"/>
      <c r="H151" s="59"/>
      <c r="I151" s="59"/>
      <c r="J151" s="59"/>
      <c r="K151" s="59"/>
      <c r="L151" s="59"/>
      <c r="M151" s="59"/>
      <c r="N151" s="59"/>
    </row>
    <row r="152" spans="1:14" s="71" customFormat="1" ht="14.25" customHeight="1" x14ac:dyDescent="0.35">
      <c r="A152" s="82" t="s">
        <v>837</v>
      </c>
      <c r="B152" s="83" t="s">
        <v>168</v>
      </c>
      <c r="C152" s="80">
        <v>0</v>
      </c>
      <c r="D152" s="80">
        <v>119972132</v>
      </c>
      <c r="E152" s="80">
        <f>SUMIF(Balance!$AB$14:$AB$968,Egresos!A152,Balance!$U$14:$V$968)</f>
        <v>119972132</v>
      </c>
      <c r="F152" s="80">
        <f t="shared" si="19"/>
        <v>0</v>
      </c>
      <c r="G152" s="58"/>
      <c r="H152" s="59"/>
      <c r="I152" s="59"/>
      <c r="J152" s="59"/>
      <c r="K152" s="59"/>
      <c r="L152" s="59"/>
      <c r="M152" s="59"/>
      <c r="N152" s="59"/>
    </row>
    <row r="153" spans="1:14" s="71" customFormat="1" ht="14.25" customHeight="1" x14ac:dyDescent="0.35">
      <c r="A153" s="78" t="s">
        <v>838</v>
      </c>
      <c r="B153" s="78" t="s">
        <v>676</v>
      </c>
      <c r="C153" s="80"/>
      <c r="D153" s="80"/>
      <c r="E153" s="80">
        <f>SUMIF(Balance!$AB$14:$AB$968,Egresos!A153,Balance!$U$14:$V$968)</f>
        <v>0</v>
      </c>
      <c r="F153" s="80"/>
      <c r="G153" s="58"/>
      <c r="H153" s="59"/>
      <c r="I153" s="59"/>
      <c r="J153" s="59"/>
      <c r="K153" s="59"/>
      <c r="L153" s="59"/>
      <c r="M153" s="59"/>
      <c r="N153" s="59"/>
    </row>
    <row r="154" spans="1:14" s="71" customFormat="1" ht="14.25" customHeight="1" x14ac:dyDescent="0.35">
      <c r="A154" s="78" t="s">
        <v>839</v>
      </c>
      <c r="B154" s="79" t="s">
        <v>840</v>
      </c>
      <c r="C154" s="80"/>
      <c r="D154" s="80"/>
      <c r="E154" s="80">
        <f>SUMIF(Balance!$AB$14:$AB$968,Egresos!A154,Balance!$U$14:$V$968)</f>
        <v>0</v>
      </c>
      <c r="F154" s="80"/>
      <c r="G154" s="58"/>
      <c r="H154" s="59"/>
      <c r="I154" s="59"/>
      <c r="J154" s="59"/>
      <c r="K154" s="59"/>
      <c r="L154" s="59"/>
      <c r="M154" s="59"/>
      <c r="N154" s="59"/>
    </row>
    <row r="155" spans="1:14" s="71" customFormat="1" ht="14.25" customHeight="1" x14ac:dyDescent="0.35">
      <c r="A155" s="78" t="s">
        <v>841</v>
      </c>
      <c r="B155" s="79" t="s">
        <v>688</v>
      </c>
      <c r="C155" s="81">
        <f>SUM(C156)</f>
        <v>0</v>
      </c>
      <c r="D155" s="81">
        <f>SUM(D156)</f>
        <v>43594</v>
      </c>
      <c r="E155" s="81">
        <f>SUM(E156)</f>
        <v>43594</v>
      </c>
      <c r="F155" s="81">
        <f>SUM(F156)</f>
        <v>0</v>
      </c>
      <c r="G155" s="58"/>
      <c r="H155" s="59"/>
      <c r="I155" s="59"/>
      <c r="J155" s="59"/>
      <c r="K155" s="59"/>
      <c r="L155" s="59"/>
      <c r="M155" s="59"/>
      <c r="N155" s="59"/>
    </row>
    <row r="156" spans="1:14" s="71" customFormat="1" ht="14.25" customHeight="1" x14ac:dyDescent="0.35">
      <c r="A156" s="82" t="s">
        <v>842</v>
      </c>
      <c r="B156" s="83" t="s">
        <v>690</v>
      </c>
      <c r="C156" s="80"/>
      <c r="D156" s="80">
        <v>43594</v>
      </c>
      <c r="E156" s="80">
        <f>SUMIF(Balance!$AB$14:$AB$968,Egresos!A156,Balance!$U$14:$V$968)</f>
        <v>43594</v>
      </c>
      <c r="F156" s="80">
        <f t="shared" ref="F156" si="20">+D156-E156</f>
        <v>0</v>
      </c>
      <c r="G156" s="58"/>
      <c r="H156" s="59"/>
      <c r="I156" s="59"/>
      <c r="J156" s="59"/>
      <c r="K156" s="59"/>
      <c r="L156" s="59"/>
      <c r="M156" s="59"/>
      <c r="N156" s="59"/>
    </row>
    <row r="157" spans="1:14" s="71" customFormat="1" ht="14.25" customHeight="1" x14ac:dyDescent="0.35">
      <c r="A157" s="78" t="s">
        <v>843</v>
      </c>
      <c r="B157" s="79" t="s">
        <v>844</v>
      </c>
      <c r="C157" s="80"/>
      <c r="D157" s="80"/>
      <c r="E157" s="80">
        <f>SUMIF(Balance!$AB$14:$AB$968,Egresos!A157,Balance!$U$14:$V$968)</f>
        <v>0</v>
      </c>
      <c r="F157" s="80"/>
      <c r="G157" s="58"/>
      <c r="H157" s="59"/>
      <c r="I157" s="59"/>
      <c r="J157" s="59"/>
      <c r="K157" s="59"/>
      <c r="L157" s="59"/>
      <c r="M157" s="59"/>
      <c r="N157" s="59"/>
    </row>
    <row r="158" spans="1:14" s="71" customFormat="1" ht="14.25" customHeight="1" x14ac:dyDescent="0.35">
      <c r="A158" s="78" t="s">
        <v>845</v>
      </c>
      <c r="B158" s="79" t="s">
        <v>846</v>
      </c>
      <c r="C158" s="80"/>
      <c r="D158" s="80"/>
      <c r="E158" s="80">
        <f>SUMIF(Balance!$AB$14:$AB$968,Egresos!A158,Balance!$U$14:$V$968)</f>
        <v>0</v>
      </c>
      <c r="F158" s="80"/>
      <c r="G158" s="58"/>
      <c r="H158" s="59"/>
      <c r="I158" s="59"/>
      <c r="J158" s="59"/>
      <c r="K158" s="59"/>
      <c r="L158" s="59"/>
      <c r="M158" s="59"/>
      <c r="N158" s="59"/>
    </row>
    <row r="159" spans="1:14" s="71" customFormat="1" ht="14.25" customHeight="1" x14ac:dyDescent="0.35">
      <c r="A159" s="78" t="s">
        <v>847</v>
      </c>
      <c r="B159" s="79" t="s">
        <v>696</v>
      </c>
      <c r="C159" s="81">
        <f>SUM(C160)</f>
        <v>0</v>
      </c>
      <c r="D159" s="81">
        <f>SUM(D160)</f>
        <v>0</v>
      </c>
      <c r="E159" s="81">
        <f>SUM(E160)</f>
        <v>0</v>
      </c>
      <c r="F159" s="81">
        <f>SUM(F160)</f>
        <v>0</v>
      </c>
      <c r="G159" s="58"/>
      <c r="H159" s="59"/>
      <c r="I159" s="59"/>
      <c r="J159" s="59"/>
      <c r="K159" s="59"/>
      <c r="L159" s="59"/>
      <c r="M159" s="59"/>
      <c r="N159" s="59"/>
    </row>
    <row r="160" spans="1:14" s="71" customFormat="1" ht="14.25" customHeight="1" x14ac:dyDescent="0.35">
      <c r="A160" s="82" t="s">
        <v>848</v>
      </c>
      <c r="B160" s="82" t="s">
        <v>698</v>
      </c>
      <c r="C160" s="80"/>
      <c r="D160" s="80"/>
      <c r="E160" s="80">
        <f>SUMIF(Balance!$AB$14:$AB$968,Egresos!A160,Balance!$U$14:$V$968)</f>
        <v>0</v>
      </c>
      <c r="F160" s="80"/>
      <c r="G160" s="58"/>
      <c r="H160" s="59"/>
      <c r="I160" s="59"/>
      <c r="J160" s="59"/>
      <c r="K160" s="59"/>
      <c r="L160" s="59"/>
      <c r="M160" s="59"/>
      <c r="N160" s="59"/>
    </row>
    <row r="161" spans="1:14" s="71" customFormat="1" ht="14.25" customHeight="1" x14ac:dyDescent="0.35">
      <c r="A161" s="78" t="s">
        <v>849</v>
      </c>
      <c r="B161" s="79" t="s">
        <v>700</v>
      </c>
      <c r="C161" s="80"/>
      <c r="D161" s="80"/>
      <c r="E161" s="80">
        <f>SUMIF(Balance!$AB$14:$AB$968,Egresos!A161,Balance!$U$14:$V$968)</f>
        <v>0</v>
      </c>
      <c r="F161" s="80"/>
      <c r="G161" s="58"/>
      <c r="H161" s="59"/>
      <c r="I161" s="59"/>
      <c r="J161" s="59"/>
      <c r="K161" s="59"/>
      <c r="L161" s="59"/>
      <c r="M161" s="59"/>
      <c r="N161" s="59"/>
    </row>
    <row r="162" spans="1:14" s="71" customFormat="1" ht="14.25" customHeight="1" x14ac:dyDescent="0.35">
      <c r="A162" s="78" t="s">
        <v>850</v>
      </c>
      <c r="B162" s="79" t="s">
        <v>702</v>
      </c>
      <c r="C162" s="80"/>
      <c r="D162" s="80"/>
      <c r="E162" s="80">
        <f>SUMIF(Balance!$AB$14:$AB$968,Egresos!A162,Balance!$U$14:$V$968)</f>
        <v>0</v>
      </c>
      <c r="F162" s="80"/>
      <c r="G162" s="58"/>
      <c r="H162" s="59"/>
      <c r="I162" s="59"/>
      <c r="J162" s="59"/>
      <c r="K162" s="59"/>
      <c r="L162" s="59"/>
      <c r="M162" s="59"/>
      <c r="N162" s="59"/>
    </row>
    <row r="163" spans="1:14" s="71" customFormat="1" ht="14.25" customHeight="1" x14ac:dyDescent="0.35">
      <c r="A163" s="78" t="s">
        <v>851</v>
      </c>
      <c r="B163" s="79" t="s">
        <v>704</v>
      </c>
      <c r="C163" s="80"/>
      <c r="D163" s="80"/>
      <c r="E163" s="80">
        <f>SUMIF(Balance!$AB$14:$AB$968,Egresos!A163,Balance!$U$14:$V$968)</f>
        <v>0</v>
      </c>
      <c r="F163" s="80"/>
      <c r="G163" s="58"/>
      <c r="H163" s="59"/>
      <c r="I163" s="59"/>
      <c r="J163" s="59"/>
      <c r="K163" s="59"/>
      <c r="L163" s="59"/>
      <c r="M163" s="59"/>
      <c r="N163" s="59"/>
    </row>
    <row r="164" spans="1:14" s="71" customFormat="1" ht="14.25" customHeight="1" x14ac:dyDescent="0.35">
      <c r="A164" s="78" t="s">
        <v>852</v>
      </c>
      <c r="B164" s="79" t="s">
        <v>708</v>
      </c>
      <c r="C164" s="80"/>
      <c r="D164" s="80"/>
      <c r="E164" s="80">
        <f>SUMIF(Balance!$AB$14:$AB$968,Egresos!A164,Balance!$U$14:$V$968)</f>
        <v>0</v>
      </c>
      <c r="F164" s="80"/>
      <c r="G164" s="58"/>
      <c r="H164" s="59"/>
      <c r="I164" s="59"/>
      <c r="J164" s="59"/>
      <c r="K164" s="59"/>
      <c r="L164" s="59"/>
      <c r="M164" s="59"/>
      <c r="N164" s="59"/>
    </row>
    <row r="165" spans="1:14" s="71" customFormat="1" ht="14.25" customHeight="1" x14ac:dyDescent="0.35">
      <c r="A165" s="88" t="s">
        <v>853</v>
      </c>
      <c r="B165" s="88" t="s">
        <v>712</v>
      </c>
      <c r="C165" s="80">
        <v>250000000</v>
      </c>
      <c r="D165" s="80">
        <v>212823734</v>
      </c>
      <c r="E165" s="80">
        <f>SUMIF(Balance!$AB$14:$AB$968,Egresos!A165,Balance!$U$14:$V$968)</f>
        <v>212823734</v>
      </c>
      <c r="F165" s="80">
        <f t="shared" ref="F165:F170" si="21">+D165-E165</f>
        <v>0</v>
      </c>
      <c r="G165" s="58"/>
      <c r="H165" s="59"/>
      <c r="I165" s="59"/>
      <c r="J165" s="59"/>
      <c r="K165" s="59"/>
      <c r="L165" s="59"/>
      <c r="M165" s="59"/>
      <c r="N165" s="59"/>
    </row>
    <row r="166" spans="1:14" s="71" customFormat="1" ht="14.25" customHeight="1" x14ac:dyDescent="0.35">
      <c r="A166" s="88" t="s">
        <v>854</v>
      </c>
      <c r="B166" s="88" t="s">
        <v>714</v>
      </c>
      <c r="C166" s="80">
        <v>280000000</v>
      </c>
      <c r="D166" s="80">
        <v>277878834</v>
      </c>
      <c r="E166" s="80">
        <f>SUMIF(Balance!$AB$14:$AB$968,Egresos!A166,Balance!$U$14:$V$968)</f>
        <v>277878834</v>
      </c>
      <c r="F166" s="80">
        <f t="shared" si="21"/>
        <v>0</v>
      </c>
      <c r="G166" s="58"/>
      <c r="H166" s="59"/>
      <c r="I166" s="59"/>
      <c r="J166" s="59"/>
      <c r="K166" s="59"/>
      <c r="L166" s="59"/>
      <c r="M166" s="59"/>
      <c r="N166" s="59"/>
    </row>
    <row r="167" spans="1:14" s="71" customFormat="1" ht="14.25" customHeight="1" x14ac:dyDescent="0.35">
      <c r="A167" s="88" t="s">
        <v>855</v>
      </c>
      <c r="B167" s="89" t="s">
        <v>716</v>
      </c>
      <c r="C167" s="80">
        <v>50000000</v>
      </c>
      <c r="D167" s="80">
        <v>22677275</v>
      </c>
      <c r="E167" s="80">
        <f>SUMIF(Balance!$AB$14:$AB$968,Egresos!A167,Balance!$U$14:$V$968)</f>
        <v>22677275</v>
      </c>
      <c r="F167" s="80">
        <f t="shared" si="21"/>
        <v>0</v>
      </c>
      <c r="G167" s="58"/>
      <c r="H167" s="59"/>
      <c r="I167" s="59"/>
      <c r="J167" s="59"/>
      <c r="K167" s="59"/>
      <c r="L167" s="59"/>
      <c r="M167" s="59"/>
      <c r="N167" s="59"/>
    </row>
    <row r="168" spans="1:14" s="71" customFormat="1" ht="14.25" customHeight="1" x14ac:dyDescent="0.35">
      <c r="A168" s="88" t="s">
        <v>856</v>
      </c>
      <c r="B168" s="88" t="s">
        <v>857</v>
      </c>
      <c r="C168" s="81">
        <f>C169+C170</f>
        <v>100000000</v>
      </c>
      <c r="D168" s="81">
        <f>D169+D170</f>
        <v>1876783</v>
      </c>
      <c r="E168" s="81">
        <f>E169+E170</f>
        <v>1876783</v>
      </c>
      <c r="F168" s="81">
        <f>F169+F170</f>
        <v>0</v>
      </c>
      <c r="G168" s="58"/>
      <c r="H168" s="59"/>
      <c r="I168" s="59"/>
      <c r="J168" s="59"/>
      <c r="K168" s="59"/>
      <c r="L168" s="59"/>
      <c r="M168" s="59"/>
      <c r="N168" s="59"/>
    </row>
    <row r="169" spans="1:14" s="71" customFormat="1" ht="14.25" customHeight="1" x14ac:dyDescent="0.35">
      <c r="A169" s="91" t="s">
        <v>858</v>
      </c>
      <c r="B169" s="91" t="s">
        <v>720</v>
      </c>
      <c r="C169" s="80">
        <v>100000000</v>
      </c>
      <c r="D169" s="80">
        <v>1876783</v>
      </c>
      <c r="E169" s="80">
        <f>SUMIF(Balance!$AB$14:$AB$968,Egresos!A169,Balance!$U$14:$V$968)</f>
        <v>1876783</v>
      </c>
      <c r="F169" s="80">
        <f t="shared" si="21"/>
        <v>0</v>
      </c>
      <c r="G169" s="58"/>
      <c r="H169" s="59"/>
      <c r="I169" s="59"/>
      <c r="J169" s="59"/>
      <c r="K169" s="59"/>
      <c r="L169" s="59"/>
      <c r="M169" s="59"/>
      <c r="N169" s="59"/>
    </row>
    <row r="170" spans="1:14" s="71" customFormat="1" ht="14.25" customHeight="1" x14ac:dyDescent="0.35">
      <c r="A170" s="91" t="s">
        <v>859</v>
      </c>
      <c r="B170" s="91" t="s">
        <v>860</v>
      </c>
      <c r="C170" s="80"/>
      <c r="D170" s="80">
        <v>0</v>
      </c>
      <c r="E170" s="80">
        <f>SUMIF(Balance!$AB$14:$AB$968,Egresos!A170,Balance!$U$14:$V$968)</f>
        <v>0</v>
      </c>
      <c r="F170" s="80">
        <f t="shared" si="21"/>
        <v>0</v>
      </c>
      <c r="G170" s="58"/>
      <c r="H170" s="59"/>
      <c r="I170" s="59"/>
      <c r="J170" s="59"/>
      <c r="K170" s="59"/>
      <c r="L170" s="59"/>
      <c r="M170" s="59"/>
      <c r="N170" s="59"/>
    </row>
    <row r="171" spans="1:14" s="71" customFormat="1" ht="14.25" customHeight="1" x14ac:dyDescent="0.35">
      <c r="A171" s="88" t="s">
        <v>861</v>
      </c>
      <c r="B171" s="88" t="s">
        <v>724</v>
      </c>
      <c r="C171" s="80">
        <v>600000000</v>
      </c>
      <c r="D171" s="80">
        <v>693642071</v>
      </c>
      <c r="E171" s="80">
        <f>SUMIF(Balance!$AB$14:$AB$968,Egresos!A171,Balance!$U$14:$V$968)</f>
        <v>693642071</v>
      </c>
      <c r="F171" s="80">
        <f t="shared" ref="F171:F176" si="22">+D171-E171</f>
        <v>0</v>
      </c>
      <c r="G171" s="58"/>
      <c r="H171" s="59"/>
      <c r="I171" s="59"/>
      <c r="J171" s="59"/>
      <c r="K171" s="59"/>
      <c r="L171" s="59"/>
      <c r="M171" s="59"/>
      <c r="N171" s="59"/>
    </row>
    <row r="172" spans="1:14" s="71" customFormat="1" ht="14.25" customHeight="1" x14ac:dyDescent="0.35">
      <c r="A172" s="88" t="s">
        <v>862</v>
      </c>
      <c r="B172" s="88" t="s">
        <v>863</v>
      </c>
      <c r="C172" s="80">
        <v>35000000</v>
      </c>
      <c r="D172" s="80">
        <v>36547551</v>
      </c>
      <c r="E172" s="80">
        <f>SUMIF(Balance!$AB$14:$AB$968,Egresos!A172,Balance!$U$14:$V$968)</f>
        <v>36547551</v>
      </c>
      <c r="F172" s="80">
        <f t="shared" si="22"/>
        <v>0</v>
      </c>
      <c r="G172" s="58"/>
      <c r="H172" s="59"/>
      <c r="I172" s="59"/>
      <c r="J172" s="59"/>
      <c r="K172" s="59"/>
      <c r="L172" s="59"/>
      <c r="M172" s="59"/>
      <c r="N172" s="59"/>
    </row>
    <row r="173" spans="1:14" s="71" customFormat="1" ht="14.25" customHeight="1" x14ac:dyDescent="0.35">
      <c r="A173" s="78" t="s">
        <v>864</v>
      </c>
      <c r="B173" s="79" t="s">
        <v>728</v>
      </c>
      <c r="C173" s="80">
        <v>0</v>
      </c>
      <c r="D173" s="80">
        <v>56815166</v>
      </c>
      <c r="E173" s="80">
        <f>SUMIF(Balance!$AB$14:$AB$968,Egresos!A173,Balance!$U$14:$V$968)</f>
        <v>56815166</v>
      </c>
      <c r="F173" s="80">
        <f t="shared" si="22"/>
        <v>0</v>
      </c>
      <c r="G173" s="58"/>
      <c r="H173" s="59"/>
      <c r="I173" s="59"/>
      <c r="J173" s="59"/>
      <c r="K173" s="59"/>
      <c r="L173" s="59"/>
      <c r="M173" s="59"/>
      <c r="N173" s="59"/>
    </row>
    <row r="174" spans="1:14" s="71" customFormat="1" ht="14.25" customHeight="1" x14ac:dyDescent="0.35">
      <c r="A174" s="75" t="s">
        <v>865</v>
      </c>
      <c r="B174" s="76" t="s">
        <v>730</v>
      </c>
      <c r="C174" s="77">
        <f>SUM(C175+C176)</f>
        <v>0</v>
      </c>
      <c r="D174" s="77">
        <f>SUM(D175+D176)</f>
        <v>110551838</v>
      </c>
      <c r="E174" s="77">
        <f>SUM(E175+E176)</f>
        <v>110551838</v>
      </c>
      <c r="F174" s="77">
        <f>SUM(F175+F176)</f>
        <v>0</v>
      </c>
      <c r="G174" s="58"/>
      <c r="H174" s="59"/>
      <c r="I174" s="59"/>
      <c r="J174" s="59"/>
      <c r="K174" s="59"/>
      <c r="L174" s="59"/>
      <c r="M174" s="59"/>
      <c r="N174" s="59"/>
    </row>
    <row r="175" spans="1:14" s="71" customFormat="1" ht="14.25" customHeight="1" x14ac:dyDescent="0.35">
      <c r="A175" s="78" t="s">
        <v>866</v>
      </c>
      <c r="B175" s="79" t="s">
        <v>732</v>
      </c>
      <c r="C175" s="80"/>
      <c r="D175" s="80"/>
      <c r="E175" s="80">
        <f>SUMIF(Balance!$AB$14:$AB$968,Egresos!A175,Balance!$U$14:$V$968)</f>
        <v>0</v>
      </c>
      <c r="F175" s="80">
        <f t="shared" si="22"/>
        <v>0</v>
      </c>
      <c r="G175" s="58"/>
      <c r="H175" s="59"/>
      <c r="I175" s="59"/>
      <c r="J175" s="59"/>
      <c r="K175" s="59"/>
      <c r="L175" s="59"/>
      <c r="M175" s="59"/>
      <c r="N175" s="59"/>
    </row>
    <row r="176" spans="1:14" s="71" customFormat="1" ht="14.25" customHeight="1" x14ac:dyDescent="0.35">
      <c r="A176" s="78" t="s">
        <v>867</v>
      </c>
      <c r="B176" s="79" t="s">
        <v>734</v>
      </c>
      <c r="C176" s="80">
        <v>0</v>
      </c>
      <c r="D176" s="80">
        <v>110551838</v>
      </c>
      <c r="E176" s="80">
        <f>SUMIF(Balance!$AB$14:$AB$968,Egresos!A176,Balance!$U$14:$V$968)</f>
        <v>110551838</v>
      </c>
      <c r="F176" s="80">
        <f t="shared" si="22"/>
        <v>0</v>
      </c>
      <c r="G176" s="58"/>
      <c r="H176" s="59"/>
      <c r="I176" s="59"/>
      <c r="J176" s="59"/>
      <c r="K176" s="59"/>
      <c r="L176" s="59"/>
      <c r="M176" s="59"/>
      <c r="N176" s="59"/>
    </row>
    <row r="177" spans="1:14" s="71" customFormat="1" ht="14.25" customHeight="1" x14ac:dyDescent="0.35">
      <c r="A177" s="75" t="s">
        <v>868</v>
      </c>
      <c r="B177" s="76" t="s">
        <v>736</v>
      </c>
      <c r="C177" s="77">
        <f>SUM(C178+C181+C185)</f>
        <v>0</v>
      </c>
      <c r="D177" s="77">
        <f>SUM(D178+D181+D185)</f>
        <v>9671697</v>
      </c>
      <c r="E177" s="77">
        <f>SUM(E178+E181+E185)</f>
        <v>9671697</v>
      </c>
      <c r="F177" s="77">
        <f>SUM(F178+F181+F185)</f>
        <v>0</v>
      </c>
      <c r="G177" s="58"/>
      <c r="H177" s="59"/>
      <c r="I177" s="59"/>
      <c r="J177" s="59"/>
      <c r="K177" s="59"/>
      <c r="L177" s="59"/>
      <c r="M177" s="59"/>
      <c r="N177" s="59"/>
    </row>
    <row r="178" spans="1:14" s="71" customFormat="1" ht="14.25" customHeight="1" x14ac:dyDescent="0.35">
      <c r="A178" s="78" t="s">
        <v>869</v>
      </c>
      <c r="B178" s="79" t="s">
        <v>738</v>
      </c>
      <c r="C178" s="81">
        <f>SUM(C179+C180)</f>
        <v>0</v>
      </c>
      <c r="D178" s="81">
        <f>SUM(D179+D180)</f>
        <v>0</v>
      </c>
      <c r="E178" s="81">
        <f>SUM(E179+E180)</f>
        <v>0</v>
      </c>
      <c r="F178" s="81">
        <f>SUM(F179+F180)</f>
        <v>0</v>
      </c>
      <c r="G178" s="58"/>
      <c r="H178" s="59"/>
      <c r="I178" s="59"/>
      <c r="J178" s="59"/>
      <c r="K178" s="59"/>
      <c r="L178" s="59"/>
      <c r="M178" s="59"/>
      <c r="N178" s="59"/>
    </row>
    <row r="179" spans="1:14" s="71" customFormat="1" ht="30.75" x14ac:dyDescent="0.35">
      <c r="A179" s="82" t="s">
        <v>870</v>
      </c>
      <c r="B179" s="83" t="s">
        <v>740</v>
      </c>
      <c r="C179" s="80"/>
      <c r="D179" s="80"/>
      <c r="E179" s="80">
        <f>SUMIF(Balance!$AB$14:$AB$968,Egresos!A179,Balance!$U$14:$V$968)</f>
        <v>0</v>
      </c>
      <c r="F179" s="80"/>
      <c r="G179" s="58"/>
      <c r="H179" s="59"/>
      <c r="I179" s="59"/>
      <c r="J179" s="59"/>
      <c r="K179" s="59"/>
      <c r="L179" s="59"/>
      <c r="M179" s="59"/>
      <c r="N179" s="59"/>
    </row>
    <row r="180" spans="1:14" s="71" customFormat="1" ht="14.25" customHeight="1" x14ac:dyDescent="0.35">
      <c r="A180" s="82" t="s">
        <v>871</v>
      </c>
      <c r="B180" s="83" t="s">
        <v>742</v>
      </c>
      <c r="C180" s="80"/>
      <c r="D180" s="80"/>
      <c r="E180" s="80">
        <f>SUMIF(Balance!$AB$14:$AB$968,Egresos!A180,Balance!$U$14:$V$968)</f>
        <v>0</v>
      </c>
      <c r="F180" s="80"/>
      <c r="G180" s="58"/>
      <c r="H180" s="59"/>
      <c r="I180" s="59"/>
      <c r="J180" s="59"/>
      <c r="K180" s="59"/>
      <c r="L180" s="59"/>
      <c r="M180" s="59"/>
      <c r="N180" s="59"/>
    </row>
    <row r="181" spans="1:14" s="71" customFormat="1" ht="14.25" customHeight="1" x14ac:dyDescent="0.35">
      <c r="A181" s="78" t="s">
        <v>872</v>
      </c>
      <c r="B181" s="79" t="s">
        <v>744</v>
      </c>
      <c r="C181" s="81">
        <f>SUM(C182+C183+C184)</f>
        <v>0</v>
      </c>
      <c r="D181" s="81">
        <f>SUM(D182+D183+D184)</f>
        <v>9671697</v>
      </c>
      <c r="E181" s="81">
        <f>SUM(E182+E183+E184)</f>
        <v>9671697</v>
      </c>
      <c r="F181" s="81">
        <f>SUM(F182+F183+F184)</f>
        <v>0</v>
      </c>
      <c r="G181" s="58"/>
      <c r="H181" s="59"/>
      <c r="I181" s="59"/>
      <c r="J181" s="59"/>
      <c r="K181" s="59"/>
      <c r="L181" s="59"/>
      <c r="M181" s="59"/>
      <c r="N181" s="59"/>
    </row>
    <row r="182" spans="1:14" s="71" customFormat="1" ht="30.75" x14ac:dyDescent="0.35">
      <c r="A182" s="82" t="s">
        <v>873</v>
      </c>
      <c r="B182" s="83" t="s">
        <v>740</v>
      </c>
      <c r="C182" s="84"/>
      <c r="D182" s="84"/>
      <c r="E182" s="80">
        <f>SUMIF(Balance!$AB$14:$AB$968,Egresos!A182,Balance!$U$14:$V$968)</f>
        <v>0</v>
      </c>
      <c r="F182" s="84"/>
      <c r="G182" s="58"/>
      <c r="H182" s="59"/>
      <c r="I182" s="59"/>
      <c r="J182" s="59"/>
      <c r="K182" s="59"/>
      <c r="L182" s="59"/>
      <c r="M182" s="59"/>
      <c r="N182" s="59"/>
    </row>
    <row r="183" spans="1:14" s="71" customFormat="1" ht="14.25" customHeight="1" x14ac:dyDescent="0.35">
      <c r="A183" s="82" t="s">
        <v>874</v>
      </c>
      <c r="B183" s="83" t="s">
        <v>747</v>
      </c>
      <c r="C183" s="84">
        <v>0</v>
      </c>
      <c r="D183" s="84">
        <v>9671697</v>
      </c>
      <c r="E183" s="80">
        <f>SUMIF(Balance!$AB$14:$AB$968,Egresos!A183,Balance!$U$14:$V$968)</f>
        <v>9671697</v>
      </c>
      <c r="F183" s="80">
        <f t="shared" ref="F183" si="23">+D183-E183</f>
        <v>0</v>
      </c>
      <c r="G183" s="58"/>
      <c r="H183" s="59"/>
      <c r="I183" s="59"/>
      <c r="J183" s="59"/>
      <c r="K183" s="59"/>
      <c r="L183" s="59"/>
      <c r="M183" s="59"/>
      <c r="N183" s="59"/>
    </row>
    <row r="184" spans="1:14" s="71" customFormat="1" ht="14.25" customHeight="1" x14ac:dyDescent="0.35">
      <c r="A184" s="82" t="s">
        <v>875</v>
      </c>
      <c r="B184" s="83" t="s">
        <v>749</v>
      </c>
      <c r="C184" s="84"/>
      <c r="D184" s="84"/>
      <c r="E184" s="80">
        <f>SUMIF(Balance!$AB$14:$AB$968,Egresos!A184,Balance!$U$14:$V$968)</f>
        <v>0</v>
      </c>
      <c r="F184" s="84"/>
      <c r="G184" s="58"/>
      <c r="H184" s="59"/>
      <c r="I184" s="59"/>
      <c r="J184" s="59"/>
      <c r="K184" s="59"/>
      <c r="L184" s="59"/>
      <c r="M184" s="59"/>
      <c r="N184" s="59"/>
    </row>
    <row r="185" spans="1:14" s="71" customFormat="1" ht="14.25" customHeight="1" x14ac:dyDescent="0.35">
      <c r="A185" s="78" t="s">
        <v>876</v>
      </c>
      <c r="B185" s="79" t="s">
        <v>751</v>
      </c>
      <c r="C185" s="81">
        <f>SUM(C186+C187+C188+C189)</f>
        <v>0</v>
      </c>
      <c r="D185" s="81">
        <f>SUM(D186+D187+D188+D189)</f>
        <v>0</v>
      </c>
      <c r="E185" s="81">
        <f>SUM(E186+E187+E188+E189)</f>
        <v>0</v>
      </c>
      <c r="F185" s="81">
        <f>SUM(F186+F187+F188+F189)</f>
        <v>0</v>
      </c>
      <c r="G185" s="58"/>
      <c r="H185" s="59"/>
      <c r="I185" s="59"/>
      <c r="J185" s="59"/>
      <c r="K185" s="59"/>
      <c r="L185" s="59"/>
      <c r="M185" s="59"/>
      <c r="N185" s="59"/>
    </row>
    <row r="186" spans="1:14" s="71" customFormat="1" ht="30.75" x14ac:dyDescent="0.35">
      <c r="A186" s="82" t="s">
        <v>877</v>
      </c>
      <c r="B186" s="83" t="s">
        <v>740</v>
      </c>
      <c r="C186" s="84"/>
      <c r="D186" s="84"/>
      <c r="E186" s="80">
        <f>SUMIF(Balance!$AB$14:$AB$968,Egresos!A186,Balance!$U$14:$V$968)</f>
        <v>0</v>
      </c>
      <c r="F186" s="84"/>
      <c r="G186" s="58"/>
      <c r="H186" s="59"/>
      <c r="I186" s="59"/>
      <c r="J186" s="59"/>
      <c r="K186" s="59"/>
      <c r="L186" s="59"/>
      <c r="M186" s="59"/>
      <c r="N186" s="59"/>
    </row>
    <row r="187" spans="1:14" s="71" customFormat="1" ht="14.25" customHeight="1" x14ac:dyDescent="0.35">
      <c r="A187" s="82" t="s">
        <v>878</v>
      </c>
      <c r="B187" s="83" t="s">
        <v>756</v>
      </c>
      <c r="C187" s="84"/>
      <c r="D187" s="84"/>
      <c r="E187" s="80">
        <f>SUMIF(Balance!$AB$14:$AB$968,Egresos!A187,Balance!$U$14:$V$968)</f>
        <v>0</v>
      </c>
      <c r="F187" s="84"/>
      <c r="G187" s="58"/>
      <c r="H187" s="59"/>
      <c r="I187" s="59"/>
      <c r="J187" s="59"/>
      <c r="K187" s="59"/>
      <c r="L187" s="59"/>
      <c r="M187" s="59"/>
      <c r="N187" s="59"/>
    </row>
    <row r="188" spans="1:14" s="71" customFormat="1" ht="14.25" customHeight="1" x14ac:dyDescent="0.35">
      <c r="A188" s="82" t="s">
        <v>879</v>
      </c>
      <c r="B188" s="83" t="s">
        <v>758</v>
      </c>
      <c r="C188" s="84"/>
      <c r="D188" s="84"/>
      <c r="E188" s="80">
        <f>SUMIF(Balance!$AB$14:$AB$968,Egresos!A188,Balance!$U$14:$V$968)</f>
        <v>0</v>
      </c>
      <c r="F188" s="84"/>
      <c r="G188" s="58"/>
      <c r="H188" s="59"/>
      <c r="I188" s="59"/>
      <c r="J188" s="59"/>
      <c r="K188" s="59"/>
      <c r="L188" s="59"/>
      <c r="M188" s="59"/>
      <c r="N188" s="59"/>
    </row>
    <row r="189" spans="1:14" s="71" customFormat="1" ht="14.25" customHeight="1" x14ac:dyDescent="0.35">
      <c r="A189" s="82" t="s">
        <v>880</v>
      </c>
      <c r="B189" s="83" t="s">
        <v>881</v>
      </c>
      <c r="C189" s="84"/>
      <c r="D189" s="84"/>
      <c r="E189" s="80">
        <f>SUMIF(Balance!$AB$14:$AB$968,Egresos!A189,Balance!$U$14:$V$968)</f>
        <v>0</v>
      </c>
      <c r="F189" s="84"/>
      <c r="G189" s="58"/>
      <c r="H189" s="59"/>
      <c r="I189" s="59"/>
      <c r="J189" s="59"/>
      <c r="K189" s="59"/>
      <c r="L189" s="59"/>
      <c r="M189" s="59"/>
      <c r="N189" s="59"/>
    </row>
    <row r="190" spans="1:14" s="71" customFormat="1" ht="14.25" customHeight="1" x14ac:dyDescent="0.35">
      <c r="A190" s="75" t="s">
        <v>882</v>
      </c>
      <c r="B190" s="76" t="s">
        <v>762</v>
      </c>
      <c r="C190" s="77">
        <f>SUM(C191+C192+C193+C194+C195+C196)</f>
        <v>0</v>
      </c>
      <c r="D190" s="77">
        <f>SUM(D191+D192+D193+D194+D195+D196)</f>
        <v>176559</v>
      </c>
      <c r="E190" s="77">
        <f>SUM(E191+E192+E193+E194+E195+E196)</f>
        <v>176559</v>
      </c>
      <c r="F190" s="77">
        <f>SUM(F191+F192+F193+F194+F195+F196)</f>
        <v>0</v>
      </c>
      <c r="G190" s="58"/>
      <c r="H190" s="59"/>
      <c r="I190" s="59"/>
      <c r="J190" s="59"/>
      <c r="K190" s="59"/>
      <c r="L190" s="59"/>
      <c r="M190" s="59"/>
      <c r="N190" s="59"/>
    </row>
    <row r="191" spans="1:14" s="71" customFormat="1" ht="14.25" customHeight="1" x14ac:dyDescent="0.35">
      <c r="A191" s="78" t="s">
        <v>883</v>
      </c>
      <c r="B191" s="79" t="s">
        <v>764</v>
      </c>
      <c r="C191" s="80"/>
      <c r="D191" s="80"/>
      <c r="E191" s="80">
        <f>SUMIF(Balance!$AB$14:$AB$968,Egresos!A191,Balance!$U$14:$V$968)</f>
        <v>0</v>
      </c>
      <c r="F191" s="80"/>
      <c r="G191" s="58"/>
      <c r="H191" s="59"/>
      <c r="I191" s="59"/>
      <c r="J191" s="59"/>
      <c r="K191" s="59"/>
      <c r="L191" s="59"/>
      <c r="M191" s="59"/>
      <c r="N191" s="59"/>
    </row>
    <row r="192" spans="1:14" s="71" customFormat="1" ht="14.25" customHeight="1" x14ac:dyDescent="0.35">
      <c r="A192" s="78" t="s">
        <v>884</v>
      </c>
      <c r="B192" s="79" t="s">
        <v>766</v>
      </c>
      <c r="C192" s="80"/>
      <c r="D192" s="80"/>
      <c r="E192" s="80">
        <f>SUMIF(Balance!$AB$14:$AB$968,Egresos!A192,Balance!$U$14:$V$968)</f>
        <v>0</v>
      </c>
      <c r="F192" s="80"/>
      <c r="G192" s="58"/>
      <c r="H192" s="59"/>
      <c r="I192" s="59"/>
      <c r="J192" s="59"/>
      <c r="K192" s="59"/>
      <c r="L192" s="59"/>
      <c r="M192" s="59"/>
      <c r="N192" s="59"/>
    </row>
    <row r="193" spans="1:14" s="71" customFormat="1" ht="14.25" customHeight="1" x14ac:dyDescent="0.35">
      <c r="A193" s="78" t="s">
        <v>885</v>
      </c>
      <c r="B193" s="79" t="s">
        <v>768</v>
      </c>
      <c r="C193" s="80"/>
      <c r="D193" s="80"/>
      <c r="E193" s="80">
        <f>SUMIF(Balance!$AB$14:$AB$968,Egresos!A193,Balance!$U$14:$V$968)</f>
        <v>0</v>
      </c>
      <c r="F193" s="80"/>
      <c r="G193" s="58"/>
      <c r="H193" s="59"/>
      <c r="I193" s="59"/>
      <c r="J193" s="59"/>
      <c r="K193" s="59"/>
      <c r="L193" s="59"/>
      <c r="M193" s="59"/>
      <c r="N193" s="59"/>
    </row>
    <row r="194" spans="1:14" s="71" customFormat="1" ht="14.25" customHeight="1" x14ac:dyDescent="0.35">
      <c r="A194" s="78" t="s">
        <v>886</v>
      </c>
      <c r="B194" s="79" t="s">
        <v>770</v>
      </c>
      <c r="C194" s="80">
        <v>0</v>
      </c>
      <c r="D194" s="80">
        <v>176559</v>
      </c>
      <c r="E194" s="80">
        <f>SUMIF(Balance!$AB$14:$AB$968,Egresos!A194,Balance!$U$14:$V$968)</f>
        <v>176559</v>
      </c>
      <c r="F194" s="80">
        <f t="shared" ref="F194" si="24">+D194-E194</f>
        <v>0</v>
      </c>
      <c r="G194" s="58"/>
      <c r="H194" s="59"/>
      <c r="I194" s="59"/>
      <c r="J194" s="59"/>
      <c r="K194" s="59"/>
      <c r="L194" s="59"/>
      <c r="M194" s="59"/>
      <c r="N194" s="59"/>
    </row>
    <row r="195" spans="1:14" s="71" customFormat="1" ht="14.25" customHeight="1" x14ac:dyDescent="0.35">
      <c r="A195" s="78" t="s">
        <v>887</v>
      </c>
      <c r="B195" s="79" t="s">
        <v>772</v>
      </c>
      <c r="C195" s="80"/>
      <c r="D195" s="80"/>
      <c r="E195" s="80">
        <f>SUMIF(Balance!$AB$14:$AB$968,Egresos!A195,Balance!$U$14:$V$968)</f>
        <v>0</v>
      </c>
      <c r="F195" s="80"/>
      <c r="G195" s="58"/>
      <c r="H195" s="59"/>
      <c r="I195" s="59"/>
      <c r="J195" s="59"/>
      <c r="K195" s="59"/>
      <c r="L195" s="59"/>
      <c r="M195" s="59"/>
      <c r="N195" s="59"/>
    </row>
    <row r="196" spans="1:14" s="71" customFormat="1" ht="14.25" customHeight="1" x14ac:dyDescent="0.35">
      <c r="A196" s="78" t="s">
        <v>888</v>
      </c>
      <c r="B196" s="79" t="s">
        <v>774</v>
      </c>
      <c r="C196" s="80"/>
      <c r="D196" s="80"/>
      <c r="E196" s="80">
        <f>SUMIF(Balance!$AB$14:$AB$968,Egresos!A196,Balance!$U$14:$V$968)</f>
        <v>0</v>
      </c>
      <c r="F196" s="80"/>
      <c r="G196" s="58"/>
      <c r="H196" s="59"/>
      <c r="I196" s="59"/>
      <c r="J196" s="59"/>
      <c r="K196" s="59"/>
      <c r="L196" s="59"/>
      <c r="M196" s="59"/>
      <c r="N196" s="59"/>
    </row>
    <row r="197" spans="1:14" s="71" customFormat="1" ht="14.25" customHeight="1" x14ac:dyDescent="0.35">
      <c r="A197" s="75" t="s">
        <v>889</v>
      </c>
      <c r="B197" s="76" t="s">
        <v>776</v>
      </c>
      <c r="C197" s="77">
        <f>SUM(C198+C201+C202+C204)</f>
        <v>235000000</v>
      </c>
      <c r="D197" s="77">
        <f>SUM(D198+D201+D202+D204)</f>
        <v>38789381</v>
      </c>
      <c r="E197" s="77">
        <f>SUM(E198+E201+E202+E204)</f>
        <v>38789381</v>
      </c>
      <c r="F197" s="77">
        <f>SUM(F198+F201+F202+F204)</f>
        <v>0</v>
      </c>
      <c r="G197" s="58"/>
      <c r="H197" s="59"/>
      <c r="I197" s="59"/>
      <c r="J197" s="59"/>
      <c r="K197" s="59"/>
      <c r="L197" s="59"/>
      <c r="M197" s="59"/>
      <c r="N197" s="59"/>
    </row>
    <row r="198" spans="1:14" s="71" customFormat="1" ht="14.25" customHeight="1" x14ac:dyDescent="0.35">
      <c r="A198" s="78" t="s">
        <v>890</v>
      </c>
      <c r="B198" s="79" t="s">
        <v>778</v>
      </c>
      <c r="C198" s="81">
        <f>SUM(C199+C200)</f>
        <v>190000000</v>
      </c>
      <c r="D198" s="81">
        <f>SUM(D199+D200)</f>
        <v>34717166</v>
      </c>
      <c r="E198" s="81">
        <f>SUM(E199+E200)</f>
        <v>34717166</v>
      </c>
      <c r="F198" s="81">
        <f>SUM(F199+F200)</f>
        <v>0</v>
      </c>
      <c r="G198" s="58"/>
      <c r="H198" s="59"/>
      <c r="I198" s="59"/>
      <c r="J198" s="59"/>
      <c r="K198" s="59"/>
      <c r="L198" s="59"/>
      <c r="M198" s="59"/>
      <c r="N198" s="59"/>
    </row>
    <row r="199" spans="1:14" s="71" customFormat="1" ht="14.25" customHeight="1" x14ac:dyDescent="0.35">
      <c r="A199" s="82" t="s">
        <v>891</v>
      </c>
      <c r="B199" s="83" t="s">
        <v>780</v>
      </c>
      <c r="C199" s="80">
        <v>190000000</v>
      </c>
      <c r="D199" s="80">
        <v>34717166</v>
      </c>
      <c r="E199" s="80">
        <f>SUMIF(Balance!$AB$14:$AB$968,Egresos!A199,Balance!$U$14:$V$968)</f>
        <v>34717166</v>
      </c>
      <c r="F199" s="80">
        <f t="shared" ref="F199:F204" si="25">+D199-E199</f>
        <v>0</v>
      </c>
      <c r="G199" s="58"/>
      <c r="H199" s="59"/>
      <c r="I199" s="59"/>
      <c r="J199" s="59"/>
      <c r="K199" s="59"/>
      <c r="L199" s="59"/>
      <c r="M199" s="59"/>
      <c r="N199" s="59"/>
    </row>
    <row r="200" spans="1:14" s="71" customFormat="1" ht="14.25" customHeight="1" x14ac:dyDescent="0.35">
      <c r="A200" s="82" t="s">
        <v>892</v>
      </c>
      <c r="B200" s="83" t="s">
        <v>782</v>
      </c>
      <c r="C200" s="80"/>
      <c r="D200" s="80"/>
      <c r="E200" s="80">
        <f>SUMIF(Balance!$AB$14:$AB$968,Egresos!A200,Balance!$U$14:$V$968)</f>
        <v>0</v>
      </c>
      <c r="F200" s="80">
        <f t="shared" si="25"/>
        <v>0</v>
      </c>
      <c r="G200" s="58"/>
      <c r="H200" s="59"/>
      <c r="I200" s="59"/>
      <c r="J200" s="59"/>
      <c r="K200" s="59"/>
      <c r="L200" s="59"/>
      <c r="M200" s="59"/>
      <c r="N200" s="59"/>
    </row>
    <row r="201" spans="1:14" s="71" customFormat="1" ht="14.25" customHeight="1" x14ac:dyDescent="0.35">
      <c r="A201" s="78" t="s">
        <v>893</v>
      </c>
      <c r="B201" s="79" t="s">
        <v>784</v>
      </c>
      <c r="C201" s="80">
        <v>40000000</v>
      </c>
      <c r="D201" s="80">
        <v>3671919</v>
      </c>
      <c r="E201" s="80">
        <f>SUMIF(Balance!$AB$14:$AB$968,Egresos!A201,Balance!$U$14:$V$968)</f>
        <v>3671919</v>
      </c>
      <c r="F201" s="80">
        <f t="shared" si="25"/>
        <v>0</v>
      </c>
      <c r="G201" s="58"/>
      <c r="H201" s="59"/>
      <c r="I201" s="59"/>
      <c r="J201" s="59"/>
      <c r="K201" s="59"/>
      <c r="L201" s="59"/>
      <c r="M201" s="59"/>
      <c r="N201" s="59"/>
    </row>
    <row r="202" spans="1:14" s="71" customFormat="1" ht="14.25" customHeight="1" x14ac:dyDescent="0.35">
      <c r="A202" s="78" t="s">
        <v>894</v>
      </c>
      <c r="B202" s="79" t="s">
        <v>786</v>
      </c>
      <c r="C202" s="81">
        <f>SUM(C203)</f>
        <v>0</v>
      </c>
      <c r="D202" s="81">
        <f>SUM(D203)</f>
        <v>0</v>
      </c>
      <c r="E202" s="81">
        <f>SUM(E203)</f>
        <v>0</v>
      </c>
      <c r="F202" s="81">
        <f>SUM(F203)</f>
        <v>0</v>
      </c>
      <c r="G202" s="58"/>
      <c r="H202" s="59"/>
      <c r="I202" s="59"/>
      <c r="J202" s="59"/>
      <c r="K202" s="59"/>
      <c r="L202" s="59"/>
      <c r="M202" s="59"/>
      <c r="N202" s="59"/>
    </row>
    <row r="203" spans="1:14" s="71" customFormat="1" ht="14.25" customHeight="1" x14ac:dyDescent="0.35">
      <c r="A203" s="82" t="s">
        <v>895</v>
      </c>
      <c r="B203" s="83" t="s">
        <v>788</v>
      </c>
      <c r="C203" s="80"/>
      <c r="D203" s="80"/>
      <c r="E203" s="80">
        <f>SUMIF(Balance!$AB$14:$AB$968,Egresos!A203,Balance!$U$14:$V$968)</f>
        <v>0</v>
      </c>
      <c r="F203" s="80">
        <f t="shared" si="25"/>
        <v>0</v>
      </c>
      <c r="G203" s="58"/>
      <c r="H203" s="59"/>
      <c r="I203" s="59"/>
      <c r="J203" s="59"/>
      <c r="K203" s="59"/>
      <c r="L203" s="59"/>
      <c r="M203" s="59"/>
      <c r="N203" s="59"/>
    </row>
    <row r="204" spans="1:14" s="71" customFormat="1" ht="14.25" customHeight="1" x14ac:dyDescent="0.35">
      <c r="A204" s="78" t="s">
        <v>896</v>
      </c>
      <c r="B204" s="79" t="s">
        <v>790</v>
      </c>
      <c r="C204" s="80">
        <v>5000000</v>
      </c>
      <c r="D204" s="80">
        <v>400296</v>
      </c>
      <c r="E204" s="80">
        <f>SUMIF(Balance!$AB$14:$AB$968,Egresos!A204,Balance!$U$14:$V$968)</f>
        <v>400296</v>
      </c>
      <c r="F204" s="80">
        <f t="shared" si="25"/>
        <v>0</v>
      </c>
      <c r="G204" s="58"/>
      <c r="H204" s="59"/>
      <c r="I204" s="59"/>
      <c r="J204" s="59"/>
      <c r="K204" s="59"/>
      <c r="L204" s="59"/>
      <c r="M204" s="59"/>
      <c r="N204" s="59"/>
    </row>
    <row r="205" spans="1:14" s="71" customFormat="1" ht="14.25" customHeight="1" x14ac:dyDescent="0.35">
      <c r="A205" s="72" t="s">
        <v>897</v>
      </c>
      <c r="B205" s="73" t="s">
        <v>898</v>
      </c>
      <c r="C205" s="74">
        <f>SUM(C206+C207+C208+C209+C214+C215+C216+C217)</f>
        <v>227000000</v>
      </c>
      <c r="D205" s="74">
        <f>SUM(D206+D207+D208+D209+D214+D215+D216+D217)</f>
        <v>651808529</v>
      </c>
      <c r="E205" s="74">
        <f>SUM(E206+E207+E208+E209+E214+E215+E216+E217)</f>
        <v>651808529</v>
      </c>
      <c r="F205" s="74">
        <f>SUM(F206+F207+F208+F209+F214+F215+F216+F217)</f>
        <v>0</v>
      </c>
      <c r="G205" s="58"/>
      <c r="H205" s="59"/>
      <c r="I205" s="59"/>
      <c r="J205" s="59"/>
      <c r="K205" s="59"/>
      <c r="L205" s="59"/>
      <c r="M205" s="59"/>
      <c r="N205" s="59"/>
    </row>
    <row r="206" spans="1:14" s="71" customFormat="1" ht="14.25" customHeight="1" x14ac:dyDescent="0.35">
      <c r="A206" s="75" t="s">
        <v>899</v>
      </c>
      <c r="B206" s="76" t="s">
        <v>900</v>
      </c>
      <c r="C206" s="80">
        <v>154000000</v>
      </c>
      <c r="D206" s="80">
        <v>160485561</v>
      </c>
      <c r="E206" s="80">
        <f>SUMIF(Balance!$AB$14:$AB$968,Egresos!A206,Balance!$U$14:$V$968)</f>
        <v>160485561</v>
      </c>
      <c r="F206" s="80">
        <f t="shared" ref="F206:F208" si="26">+D206-E206</f>
        <v>0</v>
      </c>
      <c r="G206" s="58"/>
      <c r="H206" s="59"/>
      <c r="I206" s="59"/>
      <c r="J206" s="108"/>
      <c r="K206" s="59"/>
      <c r="L206" s="59"/>
      <c r="M206" s="59"/>
      <c r="N206" s="59"/>
    </row>
    <row r="207" spans="1:14" s="71" customFormat="1" ht="14.25" customHeight="1" x14ac:dyDescent="0.35">
      <c r="A207" s="75" t="s">
        <v>901</v>
      </c>
      <c r="B207" s="76" t="s">
        <v>902</v>
      </c>
      <c r="C207" s="80"/>
      <c r="D207" s="80"/>
      <c r="E207" s="80">
        <f>SUMIF(Balance!$AB$14:$AB$968,Egresos!A207,Balance!$U$14:$V$968)</f>
        <v>0</v>
      </c>
      <c r="F207" s="80">
        <f t="shared" si="26"/>
        <v>0</v>
      </c>
      <c r="G207" s="58"/>
      <c r="H207" s="59"/>
      <c r="I207" s="59"/>
      <c r="J207" s="59"/>
      <c r="K207" s="59"/>
      <c r="L207" s="59"/>
      <c r="M207" s="59"/>
      <c r="N207" s="59"/>
    </row>
    <row r="208" spans="1:14" s="71" customFormat="1" ht="14.25" customHeight="1" x14ac:dyDescent="0.35">
      <c r="A208" s="75" t="s">
        <v>903</v>
      </c>
      <c r="B208" s="76" t="s">
        <v>904</v>
      </c>
      <c r="C208" s="80">
        <v>0</v>
      </c>
      <c r="D208" s="80">
        <v>0</v>
      </c>
      <c r="E208" s="80">
        <f>SUMIF(Balance!$AB$14:$AB$968,Egresos!A208,Balance!$U$14:$V$968)</f>
        <v>0</v>
      </c>
      <c r="F208" s="80">
        <f t="shared" si="26"/>
        <v>0</v>
      </c>
      <c r="G208" s="58"/>
      <c r="H208" s="59"/>
      <c r="I208" s="59"/>
      <c r="J208" s="59"/>
      <c r="K208" s="59"/>
      <c r="L208" s="59"/>
      <c r="M208" s="59"/>
      <c r="N208" s="59"/>
    </row>
    <row r="209" spans="1:14" s="71" customFormat="1" ht="14.25" customHeight="1" x14ac:dyDescent="0.35">
      <c r="A209" s="75" t="s">
        <v>905</v>
      </c>
      <c r="B209" s="76" t="s">
        <v>906</v>
      </c>
      <c r="C209" s="77">
        <f>SUM(C210+C211+C212+C213)</f>
        <v>0</v>
      </c>
      <c r="D209" s="77">
        <f>SUM(D210+D211+D212+D213)</f>
        <v>0</v>
      </c>
      <c r="E209" s="77">
        <f>SUM(E210+E211+E212+E213)</f>
        <v>0</v>
      </c>
      <c r="F209" s="77">
        <f>SUM(F210+F211+F212+F213)</f>
        <v>0</v>
      </c>
      <c r="G209" s="58"/>
      <c r="H209" s="59"/>
      <c r="I209" s="59"/>
      <c r="J209" s="59"/>
      <c r="K209" s="59"/>
      <c r="L209" s="59"/>
      <c r="M209" s="59"/>
      <c r="N209" s="59"/>
    </row>
    <row r="210" spans="1:14" s="71" customFormat="1" ht="14.25" customHeight="1" x14ac:dyDescent="0.35">
      <c r="A210" s="78" t="s">
        <v>907</v>
      </c>
      <c r="B210" s="78" t="s">
        <v>908</v>
      </c>
      <c r="C210" s="80"/>
      <c r="D210" s="80"/>
      <c r="E210" s="80">
        <f>SUMIF(Balance!$AB$14:$AB$968,Egresos!A210,Balance!$U$14:$V$968)</f>
        <v>0</v>
      </c>
      <c r="F210" s="80"/>
      <c r="G210" s="58"/>
      <c r="H210" s="59"/>
      <c r="I210" s="59"/>
      <c r="J210" s="59"/>
      <c r="K210" s="59"/>
      <c r="L210" s="59"/>
      <c r="M210" s="59"/>
      <c r="N210" s="59"/>
    </row>
    <row r="211" spans="1:14" s="71" customFormat="1" ht="14.25" customHeight="1" x14ac:dyDescent="0.35">
      <c r="A211" s="78" t="s">
        <v>909</v>
      </c>
      <c r="B211" s="78" t="s">
        <v>730</v>
      </c>
      <c r="C211" s="80"/>
      <c r="D211" s="80"/>
      <c r="E211" s="80">
        <f>SUMIF(Balance!$AB$14:$AB$968,Egresos!A211,Balance!$U$14:$V$968)</f>
        <v>0</v>
      </c>
      <c r="F211" s="80"/>
      <c r="G211" s="58"/>
      <c r="H211" s="59"/>
      <c r="I211" s="59"/>
      <c r="J211" s="59"/>
      <c r="K211" s="59"/>
      <c r="L211" s="59"/>
      <c r="M211" s="59"/>
      <c r="N211" s="59"/>
    </row>
    <row r="212" spans="1:14" s="71" customFormat="1" ht="14.25" customHeight="1" x14ac:dyDescent="0.35">
      <c r="A212" s="78" t="s">
        <v>910</v>
      </c>
      <c r="B212" s="78" t="s">
        <v>762</v>
      </c>
      <c r="C212" s="80"/>
      <c r="D212" s="80"/>
      <c r="E212" s="80">
        <f>SUMIF(Balance!$AB$14:$AB$968,Egresos!A212,Balance!$U$14:$V$968)</f>
        <v>0</v>
      </c>
      <c r="F212" s="80"/>
      <c r="G212" s="58"/>
      <c r="H212" s="59"/>
      <c r="I212" s="59"/>
      <c r="J212" s="59"/>
      <c r="K212" s="59"/>
      <c r="L212" s="59"/>
      <c r="M212" s="59"/>
      <c r="N212" s="59"/>
    </row>
    <row r="213" spans="1:14" s="71" customFormat="1" ht="14.25" customHeight="1" x14ac:dyDescent="0.35">
      <c r="A213" s="78" t="s">
        <v>911</v>
      </c>
      <c r="B213" s="78" t="s">
        <v>776</v>
      </c>
      <c r="C213" s="80"/>
      <c r="D213" s="80"/>
      <c r="E213" s="80">
        <f>SUMIF(Balance!$AB$14:$AB$968,Egresos!A213,Balance!$U$14:$V$968)</f>
        <v>0</v>
      </c>
      <c r="F213" s="80"/>
      <c r="G213" s="58"/>
      <c r="H213" s="59"/>
      <c r="I213" s="59"/>
      <c r="J213" s="59"/>
      <c r="K213" s="59"/>
      <c r="L213" s="59"/>
      <c r="M213" s="59"/>
      <c r="N213" s="59"/>
    </row>
    <row r="214" spans="1:14" s="71" customFormat="1" ht="14.25" customHeight="1" x14ac:dyDescent="0.35">
      <c r="A214" s="75" t="s">
        <v>912</v>
      </c>
      <c r="B214" s="75" t="s">
        <v>913</v>
      </c>
      <c r="C214" s="92"/>
      <c r="D214" s="92"/>
      <c r="E214" s="80">
        <f>SUMIF(Balance!$AB$14:$AB$968,Egresos!A214,Balance!$U$14:$V$968)</f>
        <v>0</v>
      </c>
      <c r="F214" s="92"/>
      <c r="G214" s="58"/>
      <c r="H214" s="59"/>
      <c r="I214" s="59"/>
      <c r="J214" s="59"/>
      <c r="K214" s="59"/>
      <c r="L214" s="59"/>
      <c r="M214" s="59"/>
      <c r="N214" s="59"/>
    </row>
    <row r="215" spans="1:14" s="71" customFormat="1" ht="14.25" customHeight="1" x14ac:dyDescent="0.35">
      <c r="A215" s="75" t="s">
        <v>914</v>
      </c>
      <c r="B215" s="76" t="s">
        <v>915</v>
      </c>
      <c r="C215" s="92"/>
      <c r="D215" s="92"/>
      <c r="E215" s="80">
        <f>SUMIF(Balance!$AB$14:$AB$968,Egresos!A215,Balance!$U$14:$V$968)</f>
        <v>0</v>
      </c>
      <c r="F215" s="92"/>
      <c r="G215" s="58"/>
      <c r="H215" s="59"/>
      <c r="I215" s="59"/>
      <c r="J215" s="59"/>
      <c r="K215" s="59"/>
      <c r="L215" s="59"/>
      <c r="M215" s="59"/>
      <c r="N215" s="59"/>
    </row>
    <row r="216" spans="1:14" s="71" customFormat="1" ht="14.25" customHeight="1" x14ac:dyDescent="0.35">
      <c r="A216" s="75" t="s">
        <v>916</v>
      </c>
      <c r="B216" s="76" t="s">
        <v>917</v>
      </c>
      <c r="C216" s="92"/>
      <c r="D216" s="92"/>
      <c r="E216" s="80">
        <f>SUMIF(Balance!$AB$14:$AB$968,Egresos!A216,Balance!$U$14:$V$968)</f>
        <v>0</v>
      </c>
      <c r="F216" s="92"/>
      <c r="G216" s="58"/>
      <c r="H216" s="59"/>
      <c r="I216" s="59"/>
      <c r="J216" s="59"/>
      <c r="K216" s="59"/>
      <c r="L216" s="59"/>
      <c r="M216" s="59"/>
      <c r="N216" s="59"/>
    </row>
    <row r="217" spans="1:14" s="71" customFormat="1" ht="14.25" customHeight="1" x14ac:dyDescent="0.35">
      <c r="A217" s="75" t="s">
        <v>918</v>
      </c>
      <c r="B217" s="75" t="s">
        <v>318</v>
      </c>
      <c r="C217" s="77">
        <f>SUM(C218+C219)</f>
        <v>73000000</v>
      </c>
      <c r="D217" s="77">
        <f>SUM(D218+D219)</f>
        <v>491322968</v>
      </c>
      <c r="E217" s="77">
        <f>SUM(E218+E219)</f>
        <v>491322968</v>
      </c>
      <c r="F217" s="77">
        <f>SUM(F218+F219)</f>
        <v>0</v>
      </c>
      <c r="G217" s="58"/>
      <c r="H217" s="59"/>
      <c r="I217" s="59"/>
      <c r="J217" s="59"/>
      <c r="K217" s="59"/>
      <c r="L217" s="59"/>
      <c r="M217" s="59"/>
      <c r="N217" s="59"/>
    </row>
    <row r="218" spans="1:14" s="71" customFormat="1" ht="14.25" customHeight="1" x14ac:dyDescent="0.35">
      <c r="A218" s="78" t="s">
        <v>919</v>
      </c>
      <c r="B218" s="79" t="s">
        <v>920</v>
      </c>
      <c r="C218" s="80">
        <v>73000000</v>
      </c>
      <c r="D218" s="80">
        <v>111016327</v>
      </c>
      <c r="E218" s="80">
        <f>SUMIF(Balance!$AB$14:$AB$968,Egresos!A218,Balance!$U$14:$V$968)</f>
        <v>111016327</v>
      </c>
      <c r="F218" s="80">
        <f t="shared" ref="F218:F219" si="27">+D218-E218</f>
        <v>0</v>
      </c>
      <c r="G218" s="58"/>
      <c r="H218" s="59"/>
      <c r="I218" s="59"/>
      <c r="J218" s="59"/>
      <c r="K218" s="59"/>
      <c r="L218" s="59"/>
      <c r="M218" s="59"/>
      <c r="N218" s="59"/>
    </row>
    <row r="219" spans="1:14" s="71" customFormat="1" ht="14.25" customHeight="1" x14ac:dyDescent="0.35">
      <c r="A219" s="78" t="s">
        <v>921</v>
      </c>
      <c r="B219" s="79" t="s">
        <v>318</v>
      </c>
      <c r="C219" s="80">
        <v>0</v>
      </c>
      <c r="D219" s="80">
        <v>380306641</v>
      </c>
      <c r="E219" s="80">
        <f>SUMIF(Balance!$AB$14:$AB$968,Egresos!A219,Balance!$U$14:$V$968)</f>
        <v>380306641</v>
      </c>
      <c r="F219" s="80">
        <f t="shared" si="27"/>
        <v>0</v>
      </c>
      <c r="G219" s="58"/>
      <c r="H219" s="59"/>
      <c r="I219" s="59"/>
      <c r="J219" s="59"/>
      <c r="K219" s="59"/>
      <c r="L219" s="59"/>
      <c r="M219" s="59"/>
      <c r="N219" s="59"/>
    </row>
    <row r="220" spans="1:14" s="71" customFormat="1" ht="14.25" customHeight="1" x14ac:dyDescent="0.35">
      <c r="A220" s="72" t="s">
        <v>922</v>
      </c>
      <c r="B220" s="73" t="s">
        <v>923</v>
      </c>
      <c r="C220" s="74">
        <f>SUM(C221+C223+C227)</f>
        <v>0</v>
      </c>
      <c r="D220" s="74">
        <f>SUM(D221+D223+D227)</f>
        <v>0</v>
      </c>
      <c r="E220" s="74">
        <f>SUM(E221+E223+E227)</f>
        <v>0</v>
      </c>
      <c r="F220" s="74">
        <f>SUM(F221+F223+F227)</f>
        <v>0</v>
      </c>
      <c r="G220" s="58"/>
      <c r="H220" s="59"/>
      <c r="I220" s="59"/>
      <c r="J220" s="59"/>
      <c r="K220" s="59"/>
      <c r="L220" s="59"/>
      <c r="M220" s="59"/>
      <c r="N220" s="59"/>
    </row>
    <row r="221" spans="1:14" s="71" customFormat="1" ht="14.25" customHeight="1" x14ac:dyDescent="0.35">
      <c r="A221" s="75" t="s">
        <v>924</v>
      </c>
      <c r="B221" s="76" t="s">
        <v>925</v>
      </c>
      <c r="C221" s="77">
        <f>SUM(C222)</f>
        <v>0</v>
      </c>
      <c r="D221" s="77">
        <f>SUM(D222)</f>
        <v>0</v>
      </c>
      <c r="E221" s="77">
        <f>SUM(E222)</f>
        <v>0</v>
      </c>
      <c r="F221" s="77">
        <f>SUM(F222)</f>
        <v>0</v>
      </c>
      <c r="G221" s="58"/>
      <c r="H221" s="59"/>
      <c r="I221" s="59"/>
      <c r="J221" s="59"/>
      <c r="K221" s="59"/>
      <c r="L221" s="59"/>
      <c r="M221" s="59"/>
      <c r="N221" s="59"/>
    </row>
    <row r="222" spans="1:14" s="71" customFormat="1" ht="14.25" customHeight="1" x14ac:dyDescent="0.35">
      <c r="A222" s="78" t="s">
        <v>926</v>
      </c>
      <c r="B222" s="79" t="s">
        <v>927</v>
      </c>
      <c r="C222" s="80"/>
      <c r="D222" s="80"/>
      <c r="E222" s="80">
        <f>SUMIF(Balance!$AB$14:$AB$968,Egresos!A222,Balance!$U$14:$V$968)</f>
        <v>0</v>
      </c>
      <c r="F222" s="80"/>
      <c r="G222" s="58"/>
      <c r="H222" s="59"/>
      <c r="I222" s="59"/>
      <c r="J222" s="59"/>
      <c r="K222" s="59"/>
      <c r="L222" s="59"/>
      <c r="M222" s="59"/>
      <c r="N222" s="59"/>
    </row>
    <row r="223" spans="1:14" s="71" customFormat="1" ht="14.25" customHeight="1" x14ac:dyDescent="0.35">
      <c r="A223" s="75" t="s">
        <v>928</v>
      </c>
      <c r="B223" s="76" t="s">
        <v>929</v>
      </c>
      <c r="C223" s="77">
        <f>SUM(C224+C225+C226)</f>
        <v>0</v>
      </c>
      <c r="D223" s="77">
        <f>SUM(D224+D225+D226)</f>
        <v>0</v>
      </c>
      <c r="E223" s="77">
        <f>SUM(E224+E225+E226)</f>
        <v>0</v>
      </c>
      <c r="F223" s="77">
        <f>SUM(F224+F225+F226)</f>
        <v>0</v>
      </c>
      <c r="G223" s="58"/>
      <c r="H223" s="59"/>
      <c r="I223" s="59"/>
      <c r="J223" s="59"/>
      <c r="K223" s="59"/>
      <c r="L223" s="59"/>
      <c r="M223" s="59"/>
      <c r="N223" s="59"/>
    </row>
    <row r="224" spans="1:14" s="71" customFormat="1" ht="14.25" customHeight="1" x14ac:dyDescent="0.35">
      <c r="A224" s="78" t="s">
        <v>930</v>
      </c>
      <c r="B224" s="79" t="s">
        <v>931</v>
      </c>
      <c r="C224" s="80"/>
      <c r="D224" s="80"/>
      <c r="E224" s="80">
        <f>SUMIF(Balance!$AB$14:$AB$968,Egresos!A224,Balance!$U$14:$V$968)</f>
        <v>0</v>
      </c>
      <c r="F224" s="80"/>
      <c r="G224" s="58"/>
      <c r="H224" s="59"/>
      <c r="I224" s="59"/>
      <c r="J224" s="59"/>
      <c r="K224" s="59"/>
      <c r="L224" s="59"/>
      <c r="M224" s="59"/>
      <c r="N224" s="59"/>
    </row>
    <row r="225" spans="1:14" s="71" customFormat="1" ht="14.25" customHeight="1" x14ac:dyDescent="0.35">
      <c r="A225" s="78" t="s">
        <v>932</v>
      </c>
      <c r="B225" s="79" t="s">
        <v>933</v>
      </c>
      <c r="C225" s="80"/>
      <c r="D225" s="80"/>
      <c r="E225" s="80">
        <f>SUMIF(Balance!$AB$14:$AB$968,Egresos!A225,Balance!$U$14:$V$968)</f>
        <v>0</v>
      </c>
      <c r="F225" s="80"/>
      <c r="G225" s="58"/>
      <c r="H225" s="59"/>
      <c r="I225" s="59"/>
      <c r="J225" s="59"/>
      <c r="K225" s="59"/>
      <c r="L225" s="59"/>
      <c r="M225" s="59"/>
      <c r="N225" s="59"/>
    </row>
    <row r="226" spans="1:14" s="71" customFormat="1" ht="14.25" customHeight="1" x14ac:dyDescent="0.35">
      <c r="A226" s="78" t="s">
        <v>934</v>
      </c>
      <c r="B226" s="79" t="s">
        <v>935</v>
      </c>
      <c r="C226" s="80"/>
      <c r="D226" s="80"/>
      <c r="E226" s="80">
        <f>SUMIF(Balance!$AB$14:$AB$968,Egresos!A226,Balance!$U$14:$V$968)</f>
        <v>0</v>
      </c>
      <c r="F226" s="80"/>
      <c r="G226" s="58"/>
      <c r="H226" s="59"/>
      <c r="I226" s="59"/>
      <c r="J226" s="59"/>
      <c r="K226" s="59"/>
      <c r="L226" s="59"/>
      <c r="M226" s="59"/>
      <c r="N226" s="59"/>
    </row>
    <row r="227" spans="1:14" s="71" customFormat="1" ht="14.25" customHeight="1" x14ac:dyDescent="0.35">
      <c r="A227" s="75" t="s">
        <v>936</v>
      </c>
      <c r="B227" s="76" t="s">
        <v>937</v>
      </c>
      <c r="C227" s="92"/>
      <c r="D227" s="92"/>
      <c r="E227" s="80">
        <f>SUMIF(Balance!$AB$14:$AB$968,Egresos!A227,Balance!$U$14:$V$968)</f>
        <v>0</v>
      </c>
      <c r="F227" s="92"/>
      <c r="G227" s="58"/>
      <c r="H227" s="59"/>
      <c r="I227" s="59"/>
      <c r="J227" s="59"/>
      <c r="K227" s="59"/>
      <c r="L227" s="59"/>
      <c r="M227" s="59"/>
      <c r="N227" s="59"/>
    </row>
    <row r="228" spans="1:14" s="71" customFormat="1" ht="14.25" customHeight="1" x14ac:dyDescent="0.35">
      <c r="A228" s="66" t="s">
        <v>938</v>
      </c>
      <c r="B228" s="67" t="s">
        <v>939</v>
      </c>
      <c r="C228" s="68">
        <f>SUM(C229+C232+C236+C241+C259+C269+C278+C283+C296+C304+C310+C315)</f>
        <v>3859331000</v>
      </c>
      <c r="D228" s="68">
        <f>SUM(D229+D232+D236+D241+D259+D269+D278+D283+D296+D304+D310+D315)</f>
        <v>2507351586</v>
      </c>
      <c r="E228" s="68">
        <f>SUM(E229+E232+E236+E241+E259+E269+E278+E283+E296+E304+E310+E315)</f>
        <v>2579484231</v>
      </c>
      <c r="F228" s="68">
        <f>SUM(F229+F232+F236+F241+F259+F269+F278+F283+F296+F304+F310+F315)</f>
        <v>-72132645</v>
      </c>
      <c r="G228" s="69" t="s">
        <v>284</v>
      </c>
      <c r="H228" s="59"/>
      <c r="I228" s="59"/>
      <c r="J228" s="59"/>
      <c r="K228" s="59"/>
      <c r="L228" s="59"/>
      <c r="M228" s="59"/>
      <c r="N228" s="59"/>
    </row>
    <row r="229" spans="1:14" s="71" customFormat="1" ht="14.25" customHeight="1" x14ac:dyDescent="0.35">
      <c r="A229" s="72" t="s">
        <v>940</v>
      </c>
      <c r="B229" s="73" t="s">
        <v>941</v>
      </c>
      <c r="C229" s="74">
        <f>SUM(C230+C231)</f>
        <v>25000000</v>
      </c>
      <c r="D229" s="74">
        <f>SUM(D230+D231)</f>
        <v>3946479</v>
      </c>
      <c r="E229" s="74">
        <f>SUM(E230+E231)</f>
        <v>3946479</v>
      </c>
      <c r="F229" s="74">
        <f>SUM(F230+F231)</f>
        <v>0</v>
      </c>
      <c r="G229" s="58"/>
      <c r="H229" s="59"/>
      <c r="I229" s="59"/>
      <c r="J229" s="59"/>
      <c r="K229" s="59"/>
      <c r="L229" s="59"/>
      <c r="M229" s="59"/>
      <c r="N229" s="59"/>
    </row>
    <row r="230" spans="1:14" s="71" customFormat="1" ht="14.25" customHeight="1" x14ac:dyDescent="0.35">
      <c r="A230" s="75" t="s">
        <v>942</v>
      </c>
      <c r="B230" s="76" t="s">
        <v>943</v>
      </c>
      <c r="C230" s="80">
        <v>25000000</v>
      </c>
      <c r="D230" s="80">
        <v>3946479</v>
      </c>
      <c r="E230" s="80">
        <f>SUMIF(Balance!$AB$14:$AB$968,Egresos!A230,Balance!$U$14:$V$968)</f>
        <v>3946479</v>
      </c>
      <c r="F230" s="80">
        <f t="shared" ref="F230:F231" si="28">+D230-E230</f>
        <v>0</v>
      </c>
      <c r="G230" s="58"/>
      <c r="H230" s="59"/>
      <c r="I230" s="59"/>
      <c r="J230" s="59"/>
      <c r="K230" s="59"/>
      <c r="L230" s="59"/>
      <c r="M230" s="59"/>
      <c r="N230" s="59"/>
    </row>
    <row r="231" spans="1:14" s="71" customFormat="1" ht="14.25" customHeight="1" x14ac:dyDescent="0.35">
      <c r="A231" s="75" t="s">
        <v>944</v>
      </c>
      <c r="B231" s="76" t="s">
        <v>945</v>
      </c>
      <c r="C231" s="80">
        <v>0</v>
      </c>
      <c r="D231" s="80">
        <v>0</v>
      </c>
      <c r="E231" s="80">
        <f>SUMIF(Balance!$AB$14:$AB$968,Egresos!A231,Balance!$U$14:$V$968)</f>
        <v>0</v>
      </c>
      <c r="F231" s="80">
        <f t="shared" si="28"/>
        <v>0</v>
      </c>
      <c r="G231" s="58"/>
      <c r="H231" s="59"/>
      <c r="I231" s="59"/>
      <c r="J231" s="59"/>
      <c r="K231" s="59"/>
      <c r="L231" s="59"/>
      <c r="M231" s="59"/>
      <c r="N231" s="59"/>
    </row>
    <row r="232" spans="1:14" s="71" customFormat="1" ht="14.25" customHeight="1" x14ac:dyDescent="0.35">
      <c r="A232" s="72" t="s">
        <v>946</v>
      </c>
      <c r="B232" s="73" t="s">
        <v>947</v>
      </c>
      <c r="C232" s="74">
        <f>SUM(C233+C234+C235)</f>
        <v>25000000</v>
      </c>
      <c r="D232" s="74">
        <f>SUM(D233+D234+D235)</f>
        <v>11132867</v>
      </c>
      <c r="E232" s="74">
        <f>SUM(E233+E234+E235)</f>
        <v>11132867</v>
      </c>
      <c r="F232" s="74">
        <f>SUM(F233+F234+F235)</f>
        <v>0</v>
      </c>
      <c r="G232" s="58"/>
      <c r="H232" s="59"/>
      <c r="I232" s="59"/>
      <c r="J232" s="59"/>
      <c r="K232" s="59"/>
      <c r="L232" s="59"/>
      <c r="M232" s="59"/>
      <c r="N232" s="59"/>
    </row>
    <row r="233" spans="1:14" s="71" customFormat="1" ht="14.25" customHeight="1" x14ac:dyDescent="0.35">
      <c r="A233" s="75" t="s">
        <v>948</v>
      </c>
      <c r="B233" s="76" t="s">
        <v>949</v>
      </c>
      <c r="C233" s="80">
        <v>0</v>
      </c>
      <c r="D233" s="80">
        <v>282890</v>
      </c>
      <c r="E233" s="80">
        <f>SUMIF(Balance!$AB$14:$AB$968,Egresos!A233,Balance!$U$14:$V$968)</f>
        <v>282890</v>
      </c>
      <c r="F233" s="80">
        <f t="shared" ref="F233:F235" si="29">+D233-E233</f>
        <v>0</v>
      </c>
      <c r="G233" s="58"/>
      <c r="H233" s="59"/>
      <c r="I233" s="59"/>
      <c r="J233" s="59"/>
      <c r="K233" s="59"/>
      <c r="L233" s="59"/>
      <c r="M233" s="59"/>
      <c r="N233" s="59"/>
    </row>
    <row r="234" spans="1:14" s="71" customFormat="1" ht="14.25" customHeight="1" x14ac:dyDescent="0.35">
      <c r="A234" s="75" t="s">
        <v>950</v>
      </c>
      <c r="B234" s="76" t="s">
        <v>951</v>
      </c>
      <c r="C234" s="80">
        <v>25000000</v>
      </c>
      <c r="D234" s="80">
        <v>10849977</v>
      </c>
      <c r="E234" s="80">
        <f>SUMIF(Balance!$AB$14:$AB$968,Egresos!A234,Balance!$U$14:$V$968)</f>
        <v>10849977</v>
      </c>
      <c r="F234" s="80">
        <f t="shared" si="29"/>
        <v>0</v>
      </c>
      <c r="G234" s="58"/>
      <c r="H234" s="59"/>
      <c r="I234" s="59"/>
      <c r="J234" s="59"/>
      <c r="K234" s="59"/>
      <c r="L234" s="59"/>
      <c r="M234" s="59"/>
      <c r="N234" s="59"/>
    </row>
    <row r="235" spans="1:14" s="71" customFormat="1" ht="14.25" customHeight="1" x14ac:dyDescent="0.35">
      <c r="A235" s="75" t="s">
        <v>952</v>
      </c>
      <c r="B235" s="76" t="s">
        <v>953</v>
      </c>
      <c r="C235" s="80"/>
      <c r="D235" s="80">
        <v>0</v>
      </c>
      <c r="E235" s="80">
        <f>SUMIF(Balance!$AB$14:$AB$968,Egresos!A235,Balance!$U$14:$V$968)</f>
        <v>0</v>
      </c>
      <c r="F235" s="80">
        <f t="shared" si="29"/>
        <v>0</v>
      </c>
      <c r="G235" s="58"/>
      <c r="H235" s="59"/>
      <c r="I235" s="59"/>
      <c r="J235" s="59"/>
      <c r="K235" s="59"/>
      <c r="L235" s="59"/>
      <c r="M235" s="59"/>
      <c r="N235" s="59"/>
    </row>
    <row r="236" spans="1:14" s="71" customFormat="1" ht="14.25" customHeight="1" x14ac:dyDescent="0.35">
      <c r="A236" s="72" t="s">
        <v>954</v>
      </c>
      <c r="B236" s="73" t="s">
        <v>955</v>
      </c>
      <c r="C236" s="74">
        <f>SUM(C237+C238+C239+C240)</f>
        <v>18000000</v>
      </c>
      <c r="D236" s="74">
        <f>SUM(D237+D238+D239+D240)</f>
        <v>3320191</v>
      </c>
      <c r="E236" s="74">
        <f>SUM(E237+E238+E239+E240)</f>
        <v>3320191</v>
      </c>
      <c r="F236" s="74">
        <f>SUM(F237+F238+F239+F240)</f>
        <v>0</v>
      </c>
      <c r="G236" s="58"/>
      <c r="H236" s="59"/>
      <c r="I236" s="59"/>
      <c r="J236" s="59"/>
      <c r="K236" s="59"/>
      <c r="L236" s="59"/>
      <c r="M236" s="59"/>
      <c r="N236" s="59"/>
    </row>
    <row r="237" spans="1:14" s="71" customFormat="1" ht="14.25" customHeight="1" x14ac:dyDescent="0.35">
      <c r="A237" s="75" t="s">
        <v>956</v>
      </c>
      <c r="B237" s="76" t="s">
        <v>957</v>
      </c>
      <c r="C237" s="80">
        <v>18000000</v>
      </c>
      <c r="D237" s="80">
        <v>3320191</v>
      </c>
      <c r="E237" s="80">
        <f>SUMIF(Balance!$AB$14:$AB$968,Egresos!A237,Balance!$U$14:$V$968)</f>
        <v>3320191</v>
      </c>
      <c r="F237" s="80">
        <f t="shared" ref="F237:F239" si="30">+D237-E237</f>
        <v>0</v>
      </c>
      <c r="G237" s="58"/>
      <c r="H237" s="59"/>
      <c r="I237" s="59"/>
      <c r="J237" s="59"/>
      <c r="K237" s="59"/>
      <c r="L237" s="59"/>
      <c r="M237" s="59"/>
      <c r="N237" s="59"/>
    </row>
    <row r="238" spans="1:14" s="71" customFormat="1" ht="14.25" customHeight="1" x14ac:dyDescent="0.35">
      <c r="A238" s="75" t="s">
        <v>958</v>
      </c>
      <c r="B238" s="76" t="s">
        <v>959</v>
      </c>
      <c r="C238" s="92"/>
      <c r="D238" s="92"/>
      <c r="E238" s="80">
        <f>SUMIF(Balance!$AB$14:$AB$968,Egresos!A238,Balance!$U$14:$V$968)</f>
        <v>0</v>
      </c>
      <c r="F238" s="80">
        <f t="shared" si="30"/>
        <v>0</v>
      </c>
      <c r="G238" s="58"/>
      <c r="H238" s="59"/>
      <c r="I238" s="59"/>
      <c r="J238" s="59"/>
      <c r="K238" s="59"/>
      <c r="L238" s="59"/>
      <c r="M238" s="59"/>
      <c r="N238" s="59"/>
    </row>
    <row r="239" spans="1:14" s="71" customFormat="1" ht="14.25" customHeight="1" x14ac:dyDescent="0.35">
      <c r="A239" s="75" t="s">
        <v>960</v>
      </c>
      <c r="B239" s="76" t="s">
        <v>961</v>
      </c>
      <c r="C239" s="92"/>
      <c r="D239" s="92"/>
      <c r="E239" s="80">
        <f>SUMIF(Balance!$AB$14:$AB$968,Egresos!A239,Balance!$U$14:$V$968)</f>
        <v>0</v>
      </c>
      <c r="F239" s="80">
        <f t="shared" si="30"/>
        <v>0</v>
      </c>
      <c r="G239" s="58"/>
      <c r="H239" s="59"/>
      <c r="I239" s="59"/>
      <c r="J239" s="59"/>
      <c r="K239" s="59"/>
      <c r="L239" s="59"/>
      <c r="M239" s="59"/>
      <c r="N239" s="59"/>
    </row>
    <row r="240" spans="1:14" s="71" customFormat="1" ht="14.25" customHeight="1" x14ac:dyDescent="0.35">
      <c r="A240" s="75" t="s">
        <v>962</v>
      </c>
      <c r="B240" s="76" t="s">
        <v>963</v>
      </c>
      <c r="C240" s="92"/>
      <c r="D240" s="92"/>
      <c r="E240" s="80">
        <f>SUMIF(Balance!$AB$14:$AB$968,Egresos!A240,Balance!$U$14:$V$968)</f>
        <v>0</v>
      </c>
      <c r="F240" s="92"/>
      <c r="G240" s="58"/>
      <c r="H240" s="59"/>
      <c r="I240" s="59"/>
      <c r="J240" s="59"/>
      <c r="K240" s="59"/>
      <c r="L240" s="59"/>
      <c r="M240" s="59"/>
      <c r="N240" s="59"/>
    </row>
    <row r="241" spans="1:14" s="71" customFormat="1" ht="14.25" customHeight="1" x14ac:dyDescent="0.35">
      <c r="A241" s="72" t="s">
        <v>964</v>
      </c>
      <c r="B241" s="73" t="s">
        <v>965</v>
      </c>
      <c r="C241" s="74">
        <f>SUM(C242+C243+C244+C245+C246+C247+C248+C249+C250+C251+C252+C253+C254+C255+C256+C257+C258)</f>
        <v>480100000</v>
      </c>
      <c r="D241" s="74">
        <f>SUM(D242+D243+D244+D245+D246+D247+D248+D249+D250+D251+D252+D253+D254+D255+D256+D257+D258)</f>
        <v>437350387</v>
      </c>
      <c r="E241" s="74">
        <f>SUM(E242+E243+E244+E245+E246+E247+E248+E249+E250+E251+E252+E253+E254+E255+E256+E257+E258)</f>
        <v>438223822</v>
      </c>
      <c r="F241" s="74">
        <f>SUM(F242+F243+F244+F245+F246+F247+F248+F249+F250+F251+F252+F253+F254+F255+F256+F257+F258)</f>
        <v>-873435</v>
      </c>
      <c r="G241" s="58"/>
      <c r="H241" s="59"/>
      <c r="I241" s="59"/>
      <c r="J241" s="59"/>
      <c r="K241" s="59"/>
      <c r="L241" s="59"/>
      <c r="M241" s="59"/>
      <c r="N241" s="59"/>
    </row>
    <row r="242" spans="1:14" s="71" customFormat="1" ht="14.25" customHeight="1" x14ac:dyDescent="0.35">
      <c r="A242" s="75" t="s">
        <v>966</v>
      </c>
      <c r="B242" s="76" t="s">
        <v>967</v>
      </c>
      <c r="C242" s="80">
        <v>165000000</v>
      </c>
      <c r="D242" s="80">
        <v>127782796</v>
      </c>
      <c r="E242" s="80">
        <f>SUMIF(Balance!$AB$14:$AB$968,Egresos!A242,Balance!$U$14:$V$968)</f>
        <v>128389225</v>
      </c>
      <c r="F242" s="80">
        <f t="shared" ref="F242:F305" si="31">+D242-E242</f>
        <v>-606429</v>
      </c>
      <c r="G242" s="58"/>
      <c r="H242" s="59"/>
      <c r="I242" s="108"/>
      <c r="J242" s="59"/>
      <c r="K242" s="59"/>
      <c r="L242" s="59"/>
      <c r="M242" s="59"/>
      <c r="N242" s="59"/>
    </row>
    <row r="243" spans="1:14" s="71" customFormat="1" ht="14.25" customHeight="1" x14ac:dyDescent="0.35">
      <c r="A243" s="75" t="s">
        <v>968</v>
      </c>
      <c r="B243" s="76" t="s">
        <v>254</v>
      </c>
      <c r="C243" s="80">
        <v>125000000</v>
      </c>
      <c r="D243" s="80">
        <v>67239317</v>
      </c>
      <c r="E243" s="80">
        <f>SUMIF(Balance!$AB$14:$AB$968,Egresos!A243,Balance!$U$14:$V$968)</f>
        <v>67239317</v>
      </c>
      <c r="F243" s="80">
        <f t="shared" si="31"/>
        <v>0</v>
      </c>
      <c r="G243" s="58"/>
      <c r="H243" s="59"/>
      <c r="I243" s="108"/>
      <c r="J243" s="59"/>
      <c r="K243" s="59"/>
      <c r="L243" s="59"/>
      <c r="M243" s="59"/>
      <c r="N243" s="59"/>
    </row>
    <row r="244" spans="1:14" s="71" customFormat="1" ht="14.25" customHeight="1" x14ac:dyDescent="0.35">
      <c r="A244" s="75" t="s">
        <v>969</v>
      </c>
      <c r="B244" s="76" t="s">
        <v>970</v>
      </c>
      <c r="C244" s="80">
        <v>0</v>
      </c>
      <c r="D244" s="80">
        <v>19959</v>
      </c>
      <c r="E244" s="80">
        <f>SUMIF(Balance!$AB$14:$AB$968,Egresos!A244,Balance!$U$14:$V$968)</f>
        <v>19959</v>
      </c>
      <c r="F244" s="80">
        <f t="shared" si="31"/>
        <v>0</v>
      </c>
      <c r="G244" s="58"/>
      <c r="H244" s="59"/>
      <c r="I244" s="59"/>
      <c r="J244" s="59"/>
      <c r="K244" s="59"/>
      <c r="L244" s="59"/>
      <c r="M244" s="59"/>
      <c r="N244" s="59"/>
    </row>
    <row r="245" spans="1:14" s="71" customFormat="1" ht="14.25" customHeight="1" x14ac:dyDescent="0.35">
      <c r="A245" s="75" t="s">
        <v>971</v>
      </c>
      <c r="B245" s="76" t="s">
        <v>972</v>
      </c>
      <c r="C245" s="80">
        <v>0</v>
      </c>
      <c r="D245" s="80">
        <v>32191</v>
      </c>
      <c r="E245" s="80">
        <f>SUMIF(Balance!$AB$14:$AB$968,Egresos!A245,Balance!$U$14:$V$968)</f>
        <v>32191</v>
      </c>
      <c r="F245" s="80">
        <f t="shared" si="31"/>
        <v>0</v>
      </c>
      <c r="G245" s="58"/>
      <c r="H245" s="59"/>
      <c r="I245" s="59"/>
      <c r="J245" s="59"/>
      <c r="K245" s="59"/>
      <c r="L245" s="59"/>
      <c r="M245" s="59"/>
      <c r="N245" s="59"/>
    </row>
    <row r="246" spans="1:14" s="71" customFormat="1" ht="14.25" customHeight="1" x14ac:dyDescent="0.35">
      <c r="A246" s="75" t="s">
        <v>973</v>
      </c>
      <c r="B246" s="76" t="s">
        <v>974</v>
      </c>
      <c r="C246" s="80">
        <v>32000000</v>
      </c>
      <c r="D246" s="80">
        <v>3836669</v>
      </c>
      <c r="E246" s="80">
        <f>SUMIF(Balance!$AB$14:$AB$968,Egresos!A246,Balance!$U$14:$V$968)</f>
        <v>3836669</v>
      </c>
      <c r="F246" s="80">
        <f t="shared" si="31"/>
        <v>0</v>
      </c>
      <c r="G246" s="58"/>
      <c r="H246" s="59"/>
      <c r="I246" s="59"/>
      <c r="J246" s="59"/>
      <c r="K246" s="59"/>
      <c r="L246" s="59"/>
      <c r="M246" s="59"/>
      <c r="N246" s="59"/>
    </row>
    <row r="247" spans="1:14" s="71" customFormat="1" ht="14.25" customHeight="1" x14ac:dyDescent="0.35">
      <c r="A247" s="75" t="s">
        <v>975</v>
      </c>
      <c r="B247" s="76" t="s">
        <v>976</v>
      </c>
      <c r="C247" s="80">
        <v>0</v>
      </c>
      <c r="D247" s="80">
        <v>0</v>
      </c>
      <c r="E247" s="80">
        <f>SUMIF(Balance!$AB$14:$AB$968,Egresos!A247,Balance!$U$14:$V$968)</f>
        <v>0</v>
      </c>
      <c r="F247" s="80">
        <f t="shared" si="31"/>
        <v>0</v>
      </c>
      <c r="G247" s="58"/>
      <c r="H247" s="59"/>
      <c r="I247" s="59"/>
      <c r="J247" s="59"/>
      <c r="K247" s="59"/>
      <c r="L247" s="59"/>
      <c r="M247" s="59"/>
      <c r="N247" s="59"/>
    </row>
    <row r="248" spans="1:14" s="71" customFormat="1" ht="14.25" customHeight="1" x14ac:dyDescent="0.35">
      <c r="A248" s="75" t="s">
        <v>977</v>
      </c>
      <c r="B248" s="76" t="s">
        <v>978</v>
      </c>
      <c r="C248" s="80">
        <v>65000000</v>
      </c>
      <c r="D248" s="80">
        <v>129536731</v>
      </c>
      <c r="E248" s="80">
        <f>SUMIF(Balance!$AB$14:$AB$968,Egresos!A248,Balance!$U$14:$V$968)</f>
        <v>129803737</v>
      </c>
      <c r="F248" s="80">
        <f t="shared" si="31"/>
        <v>-267006</v>
      </c>
      <c r="G248" s="58"/>
      <c r="H248" s="59"/>
      <c r="I248" s="59"/>
      <c r="J248" s="59"/>
      <c r="K248" s="59"/>
      <c r="L248" s="59"/>
      <c r="M248" s="59"/>
      <c r="N248" s="59"/>
    </row>
    <row r="249" spans="1:14" s="71" customFormat="1" ht="14.25" customHeight="1" x14ac:dyDescent="0.35">
      <c r="A249" s="75" t="s">
        <v>979</v>
      </c>
      <c r="B249" s="76" t="s">
        <v>980</v>
      </c>
      <c r="C249" s="80">
        <v>100000</v>
      </c>
      <c r="D249" s="80">
        <v>56280</v>
      </c>
      <c r="E249" s="80">
        <f>SUMIF(Balance!$AB$14:$AB$968,Egresos!A249,Balance!$U$14:$V$968)</f>
        <v>56280</v>
      </c>
      <c r="F249" s="80">
        <f t="shared" si="31"/>
        <v>0</v>
      </c>
      <c r="G249" s="58"/>
      <c r="H249" s="59"/>
      <c r="I249" s="59"/>
      <c r="J249" s="59"/>
      <c r="K249" s="59"/>
      <c r="L249" s="59"/>
      <c r="M249" s="59"/>
      <c r="N249" s="59"/>
    </row>
    <row r="250" spans="1:14" s="71" customFormat="1" ht="14.25" customHeight="1" x14ac:dyDescent="0.35">
      <c r="A250" s="75" t="s">
        <v>981</v>
      </c>
      <c r="B250" s="76" t="s">
        <v>982</v>
      </c>
      <c r="C250" s="80">
        <v>23000000</v>
      </c>
      <c r="D250" s="80">
        <v>4324065</v>
      </c>
      <c r="E250" s="80">
        <f>SUMIF(Balance!$AB$14:$AB$968,Egresos!A250,Balance!$U$14:$V$968)</f>
        <v>4324065</v>
      </c>
      <c r="F250" s="80">
        <f t="shared" si="31"/>
        <v>0</v>
      </c>
      <c r="G250" s="58"/>
      <c r="H250" s="59"/>
      <c r="I250" s="59"/>
      <c r="J250" s="59"/>
      <c r="K250" s="59"/>
      <c r="L250" s="59"/>
      <c r="M250" s="59"/>
      <c r="N250" s="59"/>
    </row>
    <row r="251" spans="1:14" s="71" customFormat="1" ht="14.25" customHeight="1" x14ac:dyDescent="0.35">
      <c r="A251" s="75" t="s">
        <v>983</v>
      </c>
      <c r="B251" s="76" t="s">
        <v>984</v>
      </c>
      <c r="C251" s="80">
        <v>70000000</v>
      </c>
      <c r="D251" s="80">
        <v>4687649</v>
      </c>
      <c r="E251" s="80">
        <f>SUMIF(Balance!$AB$14:$AB$968,Egresos!A251,Balance!$U$14:$V$968)</f>
        <v>4687649</v>
      </c>
      <c r="F251" s="80">
        <f t="shared" si="31"/>
        <v>0</v>
      </c>
      <c r="G251" s="58"/>
      <c r="H251" s="59"/>
      <c r="I251" s="59"/>
      <c r="J251" s="59"/>
      <c r="K251" s="59"/>
      <c r="L251" s="59"/>
      <c r="M251" s="59"/>
      <c r="N251" s="59"/>
    </row>
    <row r="252" spans="1:14" s="71" customFormat="1" ht="14.25" customHeight="1" x14ac:dyDescent="0.35">
      <c r="A252" s="75" t="s">
        <v>985</v>
      </c>
      <c r="B252" s="76" t="s">
        <v>986</v>
      </c>
      <c r="C252" s="80"/>
      <c r="D252" s="80">
        <v>0</v>
      </c>
      <c r="E252" s="80">
        <f>SUMIF(Balance!$AB$14:$AB$968,Egresos!A252,Balance!$U$14:$V$968)</f>
        <v>0</v>
      </c>
      <c r="F252" s="80">
        <f t="shared" si="31"/>
        <v>0</v>
      </c>
      <c r="G252" s="58"/>
      <c r="H252" s="59"/>
      <c r="I252" s="59"/>
      <c r="J252" s="59"/>
      <c r="K252" s="59"/>
      <c r="L252" s="59"/>
      <c r="M252" s="59"/>
      <c r="N252" s="59"/>
    </row>
    <row r="253" spans="1:14" s="71" customFormat="1" ht="14.25" customHeight="1" x14ac:dyDescent="0.35">
      <c r="A253" s="75" t="s">
        <v>987</v>
      </c>
      <c r="B253" s="76" t="s">
        <v>988</v>
      </c>
      <c r="C253" s="80">
        <v>0</v>
      </c>
      <c r="D253" s="80">
        <v>9840436</v>
      </c>
      <c r="E253" s="80">
        <f>SUMIF(Balance!$AB$14:$AB$968,Egresos!A253,Balance!$U$14:$V$968)</f>
        <v>9840436</v>
      </c>
      <c r="F253" s="80">
        <f t="shared" si="31"/>
        <v>0</v>
      </c>
      <c r="G253" s="58"/>
      <c r="H253" s="59"/>
      <c r="I253" s="59"/>
      <c r="J253" s="59"/>
      <c r="K253" s="59"/>
      <c r="L253" s="59"/>
      <c r="M253" s="59"/>
      <c r="N253" s="59"/>
    </row>
    <row r="254" spans="1:14" s="71" customFormat="1" ht="14.25" customHeight="1" x14ac:dyDescent="0.35">
      <c r="A254" s="75" t="s">
        <v>989</v>
      </c>
      <c r="B254" s="76" t="s">
        <v>990</v>
      </c>
      <c r="C254" s="80">
        <v>0</v>
      </c>
      <c r="D254" s="80">
        <v>5522894</v>
      </c>
      <c r="E254" s="80">
        <f>SUMIF(Balance!$AB$14:$AB$968,Egresos!A254,Balance!$U$14:$V$968)</f>
        <v>5522894</v>
      </c>
      <c r="F254" s="80">
        <f t="shared" si="31"/>
        <v>0</v>
      </c>
      <c r="G254" s="58"/>
      <c r="H254" s="59"/>
      <c r="I254" s="59"/>
      <c r="J254" s="59"/>
      <c r="K254" s="59"/>
      <c r="L254" s="59"/>
      <c r="M254" s="59"/>
      <c r="N254" s="59"/>
    </row>
    <row r="255" spans="1:14" s="71" customFormat="1" ht="14.25" customHeight="1" x14ac:dyDescent="0.35">
      <c r="A255" s="75" t="s">
        <v>991</v>
      </c>
      <c r="B255" s="76" t="s">
        <v>992</v>
      </c>
      <c r="C255" s="80"/>
      <c r="D255" s="80"/>
      <c r="E255" s="80">
        <f>SUMIF(Balance!$AB$14:$AB$968,Egresos!A255,Balance!$U$14:$V$968)</f>
        <v>0</v>
      </c>
      <c r="F255" s="80">
        <f t="shared" si="31"/>
        <v>0</v>
      </c>
      <c r="G255" s="58"/>
      <c r="H255" s="59"/>
      <c r="I255" s="59"/>
      <c r="J255" s="59"/>
      <c r="K255" s="59"/>
      <c r="L255" s="59"/>
      <c r="M255" s="59"/>
      <c r="N255" s="59"/>
    </row>
    <row r="256" spans="1:14" s="71" customFormat="1" ht="14.25" customHeight="1" x14ac:dyDescent="0.35">
      <c r="A256" s="75" t="s">
        <v>993</v>
      </c>
      <c r="B256" s="76" t="s">
        <v>994</v>
      </c>
      <c r="C256" s="80"/>
      <c r="D256" s="80"/>
      <c r="E256" s="80">
        <f>SUMIF(Balance!$AB$14:$AB$968,Egresos!A256,Balance!$U$14:$V$968)</f>
        <v>0</v>
      </c>
      <c r="F256" s="80">
        <f t="shared" si="31"/>
        <v>0</v>
      </c>
      <c r="G256" s="58"/>
      <c r="H256" s="59"/>
      <c r="I256" s="59"/>
      <c r="J256" s="59"/>
      <c r="K256" s="59"/>
      <c r="L256" s="59"/>
      <c r="M256" s="59"/>
      <c r="N256" s="59"/>
    </row>
    <row r="257" spans="1:14" s="71" customFormat="1" ht="14.25" customHeight="1" x14ac:dyDescent="0.35">
      <c r="A257" s="75" t="s">
        <v>995</v>
      </c>
      <c r="B257" s="76" t="s">
        <v>996</v>
      </c>
      <c r="C257" s="80"/>
      <c r="D257" s="80"/>
      <c r="E257" s="80">
        <f>SUMIF(Balance!$AB$14:$AB$968,Egresos!A257,Balance!$U$14:$V$968)</f>
        <v>0</v>
      </c>
      <c r="F257" s="80">
        <f t="shared" si="31"/>
        <v>0</v>
      </c>
      <c r="G257" s="58"/>
      <c r="H257" s="59"/>
      <c r="I257" s="59"/>
      <c r="J257" s="59"/>
      <c r="K257" s="59"/>
      <c r="L257" s="59"/>
      <c r="M257" s="59"/>
      <c r="N257" s="59"/>
    </row>
    <row r="258" spans="1:14" s="71" customFormat="1" ht="14.25" customHeight="1" x14ac:dyDescent="0.35">
      <c r="A258" s="75" t="s">
        <v>997</v>
      </c>
      <c r="B258" s="76" t="s">
        <v>312</v>
      </c>
      <c r="C258" s="80">
        <v>0</v>
      </c>
      <c r="D258" s="80">
        <v>84471400</v>
      </c>
      <c r="E258" s="80">
        <f>SUMIF(Balance!$AB$14:$AB$968,Egresos!A258,Balance!$U$14:$V$968)</f>
        <v>84471400</v>
      </c>
      <c r="F258" s="80">
        <f t="shared" si="31"/>
        <v>0</v>
      </c>
      <c r="G258" s="58"/>
      <c r="H258" s="59"/>
      <c r="I258" s="59"/>
      <c r="J258" s="59"/>
      <c r="K258" s="59"/>
      <c r="L258" s="59"/>
      <c r="M258" s="59"/>
      <c r="N258" s="59"/>
    </row>
    <row r="259" spans="1:14" s="71" customFormat="1" ht="14.25" customHeight="1" x14ac:dyDescent="0.35">
      <c r="A259" s="72" t="s">
        <v>998</v>
      </c>
      <c r="B259" s="73" t="s">
        <v>999</v>
      </c>
      <c r="C259" s="74">
        <f>SUM(C260+C261+C262+C263+C264+C265+C266+C267+C268)</f>
        <v>338250000</v>
      </c>
      <c r="D259" s="74">
        <f>SUM(D260+D261+D262+D263+D264+D265+D266+D267+D268)</f>
        <v>586883457</v>
      </c>
      <c r="E259" s="74">
        <f>SUM(E260+E261+E262+E263+E264+E265+E266+E267+E268)</f>
        <v>653874033</v>
      </c>
      <c r="F259" s="74">
        <f>SUM(F260+F261+F262+F263+F264+F265+F266+F267+F268)</f>
        <v>-66990576</v>
      </c>
      <c r="G259" s="58"/>
      <c r="H259" s="59"/>
      <c r="I259" s="59"/>
      <c r="J259" s="59"/>
      <c r="K259" s="59"/>
      <c r="L259" s="59"/>
      <c r="M259" s="59"/>
      <c r="N259" s="59"/>
    </row>
    <row r="260" spans="1:14" s="71" customFormat="1" ht="14.25" customHeight="1" x14ac:dyDescent="0.35">
      <c r="A260" s="75" t="s">
        <v>1000</v>
      </c>
      <c r="B260" s="76" t="s">
        <v>255</v>
      </c>
      <c r="C260" s="80">
        <v>110000000</v>
      </c>
      <c r="D260" s="80">
        <v>212113238</v>
      </c>
      <c r="E260" s="80">
        <f>SUMIF(Balance!$AB$14:$AB$968,Egresos!A260,Balance!$U$14:$V$968)</f>
        <v>212113238</v>
      </c>
      <c r="F260" s="80">
        <f t="shared" si="31"/>
        <v>0</v>
      </c>
      <c r="G260" s="58"/>
      <c r="H260" s="59"/>
      <c r="I260" s="59"/>
      <c r="J260" s="59"/>
      <c r="K260" s="59"/>
      <c r="L260" s="59"/>
      <c r="M260" s="59"/>
      <c r="N260" s="59"/>
    </row>
    <row r="261" spans="1:14" s="71" customFormat="1" ht="14.25" customHeight="1" x14ac:dyDescent="0.35">
      <c r="A261" s="75" t="s">
        <v>1001</v>
      </c>
      <c r="B261" s="76" t="s">
        <v>1002</v>
      </c>
      <c r="C261" s="80">
        <v>75000000</v>
      </c>
      <c r="D261" s="80">
        <v>166274151</v>
      </c>
      <c r="E261" s="80">
        <f>SUMIF(Balance!$AB$14:$AB$968,Egresos!A261,Balance!$U$14:$V$968)</f>
        <v>166274151</v>
      </c>
      <c r="F261" s="80">
        <f t="shared" si="31"/>
        <v>0</v>
      </c>
      <c r="G261" s="58"/>
      <c r="H261" s="59"/>
      <c r="I261" s="59"/>
      <c r="J261" s="59"/>
      <c r="K261" s="59"/>
      <c r="L261" s="59"/>
      <c r="M261" s="59"/>
      <c r="N261" s="59"/>
    </row>
    <row r="262" spans="1:14" s="71" customFormat="1" ht="14.25" customHeight="1" x14ac:dyDescent="0.35">
      <c r="A262" s="75" t="s">
        <v>1003</v>
      </c>
      <c r="B262" s="76" t="s">
        <v>1004</v>
      </c>
      <c r="C262" s="80">
        <v>7000000</v>
      </c>
      <c r="D262" s="80">
        <v>888509</v>
      </c>
      <c r="E262" s="80">
        <f>SUMIF(Balance!$AB$14:$AB$968,Egresos!A262,Balance!$U$14:$V$968)</f>
        <v>888509</v>
      </c>
      <c r="F262" s="80">
        <f t="shared" si="31"/>
        <v>0</v>
      </c>
      <c r="G262" s="58"/>
      <c r="H262" s="59"/>
      <c r="I262" s="59"/>
      <c r="J262" s="59"/>
      <c r="K262" s="59"/>
      <c r="L262" s="59"/>
      <c r="M262" s="59"/>
      <c r="N262" s="59"/>
    </row>
    <row r="263" spans="1:14" s="71" customFormat="1" ht="14.25" customHeight="1" x14ac:dyDescent="0.35">
      <c r="A263" s="75" t="s">
        <v>1005</v>
      </c>
      <c r="B263" s="76" t="s">
        <v>1006</v>
      </c>
      <c r="C263" s="80">
        <v>250000</v>
      </c>
      <c r="D263" s="80">
        <v>0</v>
      </c>
      <c r="E263" s="80">
        <f>SUMIF(Balance!$AB$14:$AB$968,Egresos!A263,Balance!$U$14:$V$968)</f>
        <v>0</v>
      </c>
      <c r="F263" s="80">
        <f t="shared" si="31"/>
        <v>0</v>
      </c>
      <c r="G263" s="58"/>
      <c r="H263" s="59"/>
      <c r="I263" s="59"/>
      <c r="J263" s="59"/>
      <c r="K263" s="59"/>
      <c r="L263" s="59"/>
      <c r="M263" s="59"/>
      <c r="N263" s="59"/>
    </row>
    <row r="264" spans="1:14" s="71" customFormat="1" ht="14.25" customHeight="1" x14ac:dyDescent="0.35">
      <c r="A264" s="75" t="s">
        <v>1007</v>
      </c>
      <c r="B264" s="76" t="s">
        <v>259</v>
      </c>
      <c r="C264" s="80">
        <v>43000000</v>
      </c>
      <c r="D264" s="80">
        <v>80704180</v>
      </c>
      <c r="E264" s="80">
        <f>SUMIF(Balance!$AB$14:$AB$968,Egresos!A264,Balance!$U$14:$V$968)</f>
        <v>80704180</v>
      </c>
      <c r="F264" s="80">
        <f t="shared" si="31"/>
        <v>0</v>
      </c>
      <c r="G264" s="58"/>
      <c r="H264" s="59"/>
      <c r="I264" s="59"/>
      <c r="J264" s="59"/>
      <c r="K264" s="59"/>
      <c r="L264" s="59"/>
      <c r="M264" s="59"/>
      <c r="N264" s="59"/>
    </row>
    <row r="265" spans="1:14" s="71" customFormat="1" ht="14.25" customHeight="1" x14ac:dyDescent="0.35">
      <c r="A265" s="75" t="s">
        <v>1008</v>
      </c>
      <c r="B265" s="76" t="s">
        <v>261</v>
      </c>
      <c r="C265" s="80">
        <v>23000000</v>
      </c>
      <c r="D265" s="80">
        <v>18636338</v>
      </c>
      <c r="E265" s="80">
        <f>SUMIF(Balance!$AB$14:$AB$968,Egresos!A265,Balance!$U$14:$V$968)</f>
        <v>18636338</v>
      </c>
      <c r="F265" s="80">
        <f t="shared" si="31"/>
        <v>0</v>
      </c>
      <c r="G265" s="58"/>
      <c r="H265" s="59"/>
      <c r="I265" s="59"/>
      <c r="J265" s="59"/>
      <c r="K265" s="59"/>
      <c r="L265" s="59"/>
      <c r="M265" s="59"/>
      <c r="N265" s="59"/>
    </row>
    <row r="266" spans="1:14" s="71" customFormat="1" ht="14.25" customHeight="1" x14ac:dyDescent="0.35">
      <c r="A266" s="75" t="s">
        <v>1009</v>
      </c>
      <c r="B266" s="76" t="s">
        <v>263</v>
      </c>
      <c r="C266" s="80">
        <v>80000000</v>
      </c>
      <c r="D266" s="80">
        <v>108267041</v>
      </c>
      <c r="E266" s="80">
        <f>SUMIF(Balance!$AB$14:$AB$968,Egresos!A266,Balance!$U$14:$V$968)</f>
        <v>175257617</v>
      </c>
      <c r="F266" s="80">
        <f t="shared" si="31"/>
        <v>-66990576</v>
      </c>
      <c r="G266" s="58"/>
      <c r="H266" s="59"/>
      <c r="I266" s="59"/>
      <c r="J266" s="59"/>
      <c r="K266" s="59"/>
      <c r="L266" s="59"/>
      <c r="M266" s="59"/>
      <c r="N266" s="59"/>
    </row>
    <row r="267" spans="1:14" s="71" customFormat="1" ht="14.25" customHeight="1" x14ac:dyDescent="0.35">
      <c r="A267" s="75" t="s">
        <v>1010</v>
      </c>
      <c r="B267" s="76" t="s">
        <v>1011</v>
      </c>
      <c r="C267" s="80"/>
      <c r="D267" s="80"/>
      <c r="E267" s="80">
        <f>SUMIF(Balance!$AB$14:$AB$968,Egresos!A267,Balance!$U$14:$V$968)</f>
        <v>0</v>
      </c>
      <c r="F267" s="80">
        <f t="shared" si="31"/>
        <v>0</v>
      </c>
      <c r="G267" s="58"/>
      <c r="H267" s="59"/>
      <c r="I267" s="59"/>
      <c r="J267" s="59"/>
      <c r="K267" s="59"/>
      <c r="L267" s="59"/>
      <c r="M267" s="59"/>
      <c r="N267" s="59"/>
    </row>
    <row r="268" spans="1:14" s="71" customFormat="1" ht="14.25" customHeight="1" x14ac:dyDescent="0.35">
      <c r="A268" s="75" t="s">
        <v>1012</v>
      </c>
      <c r="B268" s="76" t="s">
        <v>312</v>
      </c>
      <c r="C268" s="80"/>
      <c r="D268" s="80"/>
      <c r="E268" s="80">
        <f>SUMIF(Balance!$AB$14:$AB$968,Egresos!A268,Balance!$U$14:$V$968)</f>
        <v>0</v>
      </c>
      <c r="F268" s="80">
        <f t="shared" si="31"/>
        <v>0</v>
      </c>
      <c r="G268" s="58"/>
      <c r="H268" s="59"/>
      <c r="I268" s="59"/>
      <c r="J268" s="59"/>
      <c r="K268" s="59"/>
      <c r="L268" s="59"/>
      <c r="M268" s="59"/>
      <c r="N268" s="59"/>
    </row>
    <row r="269" spans="1:14" s="71" customFormat="1" ht="14.25" customHeight="1" x14ac:dyDescent="0.35">
      <c r="A269" s="72" t="s">
        <v>1013</v>
      </c>
      <c r="B269" s="72" t="s">
        <v>1014</v>
      </c>
      <c r="C269" s="74">
        <f>SUM(C270+C271+C272+C273+C274+C275+C276+C277)</f>
        <v>128200000</v>
      </c>
      <c r="D269" s="74">
        <f>SUM(D270+D271+D272+D273+D274+D275+D276+D277)</f>
        <v>878604809</v>
      </c>
      <c r="E269" s="74">
        <f>SUM(E270+E271+E272+E273+E274+E275+E276+E277)</f>
        <v>878604809</v>
      </c>
      <c r="F269" s="74">
        <f>SUM(F270+F271+F272+F273+F274+F275+F276+F277)</f>
        <v>0</v>
      </c>
      <c r="G269" s="58"/>
      <c r="H269" s="59"/>
      <c r="I269" s="59"/>
      <c r="J269" s="59"/>
      <c r="K269" s="59"/>
      <c r="L269" s="59"/>
      <c r="M269" s="59"/>
      <c r="N269" s="59"/>
    </row>
    <row r="270" spans="1:14" s="71" customFormat="1" ht="14.25" customHeight="1" x14ac:dyDescent="0.35">
      <c r="A270" s="75" t="s">
        <v>1015</v>
      </c>
      <c r="B270" s="76" t="s">
        <v>264</v>
      </c>
      <c r="C270" s="80">
        <v>120000000</v>
      </c>
      <c r="D270" s="80">
        <v>849153884</v>
      </c>
      <c r="E270" s="80">
        <f>SUMIF(Balance!$AB$14:$AB$968,Egresos!A270,Balance!$U$14:$V$968)</f>
        <v>849153884</v>
      </c>
      <c r="F270" s="80">
        <f t="shared" si="31"/>
        <v>0</v>
      </c>
      <c r="G270" s="58"/>
      <c r="H270" s="59"/>
      <c r="I270" s="59"/>
      <c r="J270" s="59"/>
      <c r="K270" s="59"/>
      <c r="L270" s="59"/>
      <c r="M270" s="59"/>
      <c r="N270" s="59"/>
    </row>
    <row r="271" spans="1:14" s="71" customFormat="1" ht="14.25" customHeight="1" x14ac:dyDescent="0.35">
      <c r="A271" s="75" t="s">
        <v>1016</v>
      </c>
      <c r="B271" s="76" t="s">
        <v>1017</v>
      </c>
      <c r="C271" s="80">
        <v>5000000</v>
      </c>
      <c r="D271" s="80"/>
      <c r="E271" s="80">
        <f>SUMIF(Balance!$AB$14:$AB$968,Egresos!A271,Balance!$U$14:$V$968)</f>
        <v>0</v>
      </c>
      <c r="F271" s="80">
        <f t="shared" si="31"/>
        <v>0</v>
      </c>
      <c r="G271" s="58"/>
      <c r="H271" s="59"/>
      <c r="I271" s="59"/>
      <c r="J271" s="59"/>
      <c r="K271" s="59"/>
      <c r="L271" s="59"/>
      <c r="M271" s="59"/>
      <c r="N271" s="59"/>
    </row>
    <row r="272" spans="1:14" s="71" customFormat="1" ht="14.25" customHeight="1" x14ac:dyDescent="0.35">
      <c r="A272" s="75" t="s">
        <v>1018</v>
      </c>
      <c r="B272" s="76" t="s">
        <v>1019</v>
      </c>
      <c r="C272" s="80">
        <v>0</v>
      </c>
      <c r="D272" s="80">
        <v>408834</v>
      </c>
      <c r="E272" s="80">
        <f>SUMIF(Balance!$AB$14:$AB$968,Egresos!A272,Balance!$U$14:$V$968)</f>
        <v>408834</v>
      </c>
      <c r="F272" s="80">
        <f t="shared" si="31"/>
        <v>0</v>
      </c>
      <c r="G272" s="58"/>
      <c r="H272" s="59"/>
      <c r="I272" s="59"/>
      <c r="J272" s="59"/>
      <c r="K272" s="59"/>
      <c r="L272" s="59"/>
      <c r="M272" s="59"/>
      <c r="N272" s="59"/>
    </row>
    <row r="273" spans="1:14" s="71" customFormat="1" ht="14.25" customHeight="1" x14ac:dyDescent="0.35">
      <c r="A273" s="75" t="s">
        <v>1020</v>
      </c>
      <c r="B273" s="76" t="s">
        <v>1021</v>
      </c>
      <c r="C273" s="80"/>
      <c r="D273" s="80">
        <v>123868</v>
      </c>
      <c r="E273" s="80">
        <f>SUMIF(Balance!$AB$14:$AB$968,Egresos!A273,Balance!$U$14:$V$968)</f>
        <v>123868</v>
      </c>
      <c r="F273" s="80">
        <f t="shared" si="31"/>
        <v>0</v>
      </c>
      <c r="G273" s="58"/>
      <c r="H273" s="59"/>
      <c r="I273" s="59"/>
      <c r="J273" s="59"/>
      <c r="K273" s="59"/>
      <c r="L273" s="59"/>
      <c r="M273" s="59"/>
      <c r="N273" s="59"/>
    </row>
    <row r="274" spans="1:14" s="71" customFormat="1" ht="14.25" customHeight="1" x14ac:dyDescent="0.35">
      <c r="A274" s="75" t="s">
        <v>1022</v>
      </c>
      <c r="B274" s="76" t="s">
        <v>1023</v>
      </c>
      <c r="C274" s="80"/>
      <c r="D274" s="80"/>
      <c r="E274" s="80">
        <f>SUMIF(Balance!$AB$14:$AB$968,Egresos!A274,Balance!$U$14:$V$968)</f>
        <v>0</v>
      </c>
      <c r="F274" s="80">
        <f t="shared" si="31"/>
        <v>0</v>
      </c>
      <c r="G274" s="58"/>
      <c r="H274" s="59"/>
      <c r="I274" s="59"/>
      <c r="J274" s="59"/>
      <c r="K274" s="59"/>
      <c r="L274" s="59"/>
      <c r="M274" s="59"/>
      <c r="N274" s="59"/>
    </row>
    <row r="275" spans="1:14" s="71" customFormat="1" ht="14.25" customHeight="1" x14ac:dyDescent="0.35">
      <c r="A275" s="75" t="s">
        <v>1024</v>
      </c>
      <c r="B275" s="76" t="s">
        <v>1025</v>
      </c>
      <c r="C275" s="80"/>
      <c r="D275" s="80"/>
      <c r="E275" s="80">
        <f>SUMIF(Balance!$AB$14:$AB$968,Egresos!A275,Balance!$U$14:$V$968)</f>
        <v>0</v>
      </c>
      <c r="F275" s="80">
        <f t="shared" si="31"/>
        <v>0</v>
      </c>
      <c r="G275" s="58"/>
      <c r="H275" s="59"/>
      <c r="I275" s="59"/>
      <c r="J275" s="59"/>
      <c r="K275" s="59"/>
      <c r="L275" s="59"/>
      <c r="M275" s="59"/>
      <c r="N275" s="59"/>
    </row>
    <row r="276" spans="1:14" s="71" customFormat="1" ht="14.25" customHeight="1" x14ac:dyDescent="0.35">
      <c r="A276" s="75" t="s">
        <v>1026</v>
      </c>
      <c r="B276" s="76" t="s">
        <v>1027</v>
      </c>
      <c r="C276" s="80">
        <v>3200000</v>
      </c>
      <c r="D276" s="80">
        <v>699125</v>
      </c>
      <c r="E276" s="80">
        <f>SUMIF(Balance!$AB$14:$AB$968,Egresos!A276,Balance!$U$14:$V$968)</f>
        <v>699125</v>
      </c>
      <c r="F276" s="80">
        <f t="shared" si="31"/>
        <v>0</v>
      </c>
      <c r="G276" s="58"/>
      <c r="H276" s="59"/>
      <c r="I276" s="59"/>
      <c r="J276" s="59"/>
      <c r="K276" s="59"/>
      <c r="L276" s="59"/>
      <c r="M276" s="59"/>
      <c r="N276" s="59"/>
    </row>
    <row r="277" spans="1:14" s="71" customFormat="1" ht="14.25" customHeight="1" x14ac:dyDescent="0.35">
      <c r="A277" s="75" t="s">
        <v>1028</v>
      </c>
      <c r="B277" s="76" t="s">
        <v>312</v>
      </c>
      <c r="C277" s="80">
        <v>0</v>
      </c>
      <c r="D277" s="80">
        <v>28219098</v>
      </c>
      <c r="E277" s="80">
        <f>SUMIF(Balance!$AB$14:$AB$968,Egresos!A277,Balance!$U$14:$V$968)</f>
        <v>28219098</v>
      </c>
      <c r="F277" s="80">
        <f t="shared" si="31"/>
        <v>0</v>
      </c>
      <c r="G277" s="58"/>
      <c r="H277" s="59"/>
      <c r="I277" s="59"/>
      <c r="J277" s="59"/>
      <c r="K277" s="59"/>
      <c r="L277" s="59"/>
      <c r="M277" s="59"/>
      <c r="N277" s="59"/>
    </row>
    <row r="278" spans="1:14" s="71" customFormat="1" ht="14.25" customHeight="1" x14ac:dyDescent="0.35">
      <c r="A278" s="72" t="s">
        <v>1029</v>
      </c>
      <c r="B278" s="72" t="s">
        <v>1030</v>
      </c>
      <c r="C278" s="74">
        <f>SUM(C279+C280+C281+C282)</f>
        <v>15000000</v>
      </c>
      <c r="D278" s="74">
        <f>SUM(D279+D280+D281+D282)</f>
        <v>4296371</v>
      </c>
      <c r="E278" s="74">
        <f>SUM(E279+E280+E281+E282)</f>
        <v>4296371</v>
      </c>
      <c r="F278" s="74">
        <f>SUM(F279+F280+F281+F282)</f>
        <v>0</v>
      </c>
      <c r="G278" s="58"/>
      <c r="H278" s="59"/>
      <c r="I278" s="59"/>
      <c r="J278" s="59"/>
      <c r="K278" s="59"/>
      <c r="L278" s="59"/>
      <c r="M278" s="59"/>
      <c r="N278" s="59"/>
    </row>
    <row r="279" spans="1:14" s="71" customFormat="1" ht="14.25" customHeight="1" x14ac:dyDescent="0.35">
      <c r="A279" s="75" t="s">
        <v>1031</v>
      </c>
      <c r="B279" s="76" t="s">
        <v>1032</v>
      </c>
      <c r="C279" s="80">
        <v>15000000</v>
      </c>
      <c r="D279" s="80">
        <v>1535571</v>
      </c>
      <c r="E279" s="80">
        <f>SUMIF(Balance!$AB$14:$AB$968,Egresos!A279,Balance!$U$14:$V$968)</f>
        <v>1535571</v>
      </c>
      <c r="F279" s="80">
        <f t="shared" si="31"/>
        <v>0</v>
      </c>
      <c r="G279" s="58"/>
      <c r="H279" s="59"/>
      <c r="I279" s="59"/>
      <c r="J279" s="59"/>
      <c r="K279" s="59"/>
      <c r="L279" s="59"/>
      <c r="M279" s="59"/>
      <c r="N279" s="59"/>
    </row>
    <row r="280" spans="1:14" s="71" customFormat="1" ht="14.25" customHeight="1" x14ac:dyDescent="0.35">
      <c r="A280" s="75" t="s">
        <v>1033</v>
      </c>
      <c r="B280" s="76" t="s">
        <v>1034</v>
      </c>
      <c r="C280" s="80">
        <v>0</v>
      </c>
      <c r="D280" s="80">
        <v>2760800</v>
      </c>
      <c r="E280" s="80">
        <f>SUMIF(Balance!$AB$14:$AB$968,Egresos!A280,Balance!$U$14:$V$968)</f>
        <v>2760800</v>
      </c>
      <c r="F280" s="80">
        <f t="shared" si="31"/>
        <v>0</v>
      </c>
      <c r="G280" s="58"/>
      <c r="H280" s="59"/>
      <c r="I280" s="59"/>
      <c r="J280" s="59"/>
      <c r="K280" s="59"/>
      <c r="L280" s="59"/>
      <c r="M280" s="59"/>
      <c r="N280" s="59"/>
    </row>
    <row r="281" spans="1:14" s="71" customFormat="1" ht="14.25" customHeight="1" x14ac:dyDescent="0.35">
      <c r="A281" s="75" t="s">
        <v>1035</v>
      </c>
      <c r="B281" s="76" t="s">
        <v>1036</v>
      </c>
      <c r="C281" s="80"/>
      <c r="D281" s="80"/>
      <c r="E281" s="80">
        <f>SUMIF(Balance!$AB$14:$AB$968,Egresos!A281,Balance!$U$14:$V$968)</f>
        <v>0</v>
      </c>
      <c r="F281" s="80">
        <f t="shared" si="31"/>
        <v>0</v>
      </c>
      <c r="G281" s="58"/>
      <c r="H281" s="59"/>
      <c r="I281" s="59"/>
      <c r="J281" s="59"/>
      <c r="K281" s="59"/>
      <c r="L281" s="59"/>
      <c r="M281" s="59"/>
      <c r="N281" s="59"/>
    </row>
    <row r="282" spans="1:14" s="71" customFormat="1" ht="14.25" customHeight="1" x14ac:dyDescent="0.35">
      <c r="A282" s="75" t="s">
        <v>1037</v>
      </c>
      <c r="B282" s="76" t="s">
        <v>312</v>
      </c>
      <c r="C282" s="80"/>
      <c r="D282" s="80"/>
      <c r="E282" s="80">
        <f>SUMIF(Balance!$AB$14:$AB$968,Egresos!A282,Balance!$U$14:$V$968)</f>
        <v>0</v>
      </c>
      <c r="F282" s="80">
        <f t="shared" si="31"/>
        <v>0</v>
      </c>
      <c r="G282" s="58"/>
      <c r="H282" s="59"/>
      <c r="I282" s="59"/>
      <c r="J282" s="59"/>
      <c r="K282" s="59"/>
      <c r="L282" s="59"/>
      <c r="M282" s="59"/>
      <c r="N282" s="59"/>
    </row>
    <row r="283" spans="1:14" s="71" customFormat="1" ht="14.25" customHeight="1" x14ac:dyDescent="0.35">
      <c r="A283" s="72" t="s">
        <v>1038</v>
      </c>
      <c r="B283" s="72" t="s">
        <v>1039</v>
      </c>
      <c r="C283" s="74">
        <f>SUM(C284+C285+C286+C287+C288+C289+C290+C291+C292+C293+C294+C295)</f>
        <v>131000000</v>
      </c>
      <c r="D283" s="74">
        <f>SUM(D284+D285+D286+D287+D288+D289+D290+D291+D292+D293+D294+D295)</f>
        <v>125119974</v>
      </c>
      <c r="E283" s="74">
        <f>SUM(E284+E285+E286+E287+E288+E289+E290+E291+E292+E293+E294+E295)</f>
        <v>129388608</v>
      </c>
      <c r="F283" s="74">
        <f>SUM(F284+F285+F286+F287+F288+F289+F290+F291+F292+F293+F294+F295)</f>
        <v>-4268634</v>
      </c>
      <c r="G283" s="58"/>
      <c r="H283" s="59"/>
      <c r="I283" s="108"/>
      <c r="J283" s="59"/>
      <c r="K283" s="59"/>
      <c r="L283" s="59"/>
      <c r="M283" s="59"/>
      <c r="N283" s="59"/>
    </row>
    <row r="284" spans="1:14" s="71" customFormat="1" ht="14.25" customHeight="1" x14ac:dyDescent="0.35">
      <c r="A284" s="75" t="s">
        <v>1040</v>
      </c>
      <c r="B284" s="76" t="s">
        <v>1041</v>
      </c>
      <c r="C284" s="80">
        <v>28000000</v>
      </c>
      <c r="D284" s="80">
        <v>0</v>
      </c>
      <c r="E284" s="80">
        <f>SUMIF(Balance!$AB$14:$AB$968,Egresos!A284,Balance!$U$14:$V$968)</f>
        <v>0</v>
      </c>
      <c r="F284" s="80">
        <f t="shared" si="31"/>
        <v>0</v>
      </c>
      <c r="G284" s="58"/>
      <c r="H284" s="59"/>
      <c r="I284" s="59"/>
      <c r="J284" s="59"/>
      <c r="K284" s="59"/>
      <c r="L284" s="59"/>
      <c r="M284" s="59"/>
      <c r="N284" s="59"/>
    </row>
    <row r="285" spans="1:14" s="71" customFormat="1" ht="14.25" customHeight="1" x14ac:dyDescent="0.35">
      <c r="A285" s="75" t="s">
        <v>1042</v>
      </c>
      <c r="B285" s="76" t="s">
        <v>265</v>
      </c>
      <c r="C285" s="80">
        <v>60000000</v>
      </c>
      <c r="D285" s="80">
        <v>0</v>
      </c>
      <c r="E285" s="80">
        <f>SUMIF(Balance!$AB$14:$AB$968,Egresos!A285,Balance!$U$14:$V$968)</f>
        <v>0</v>
      </c>
      <c r="F285" s="80">
        <f t="shared" si="31"/>
        <v>0</v>
      </c>
      <c r="G285" s="58"/>
      <c r="H285" s="59"/>
      <c r="I285" s="59"/>
      <c r="J285" s="59"/>
      <c r="K285" s="59"/>
      <c r="L285" s="59"/>
      <c r="M285" s="59"/>
      <c r="N285" s="59"/>
    </row>
    <row r="286" spans="1:14" s="71" customFormat="1" ht="14.25" customHeight="1" x14ac:dyDescent="0.35">
      <c r="A286" s="75" t="s">
        <v>1043</v>
      </c>
      <c r="B286" s="76" t="s">
        <v>1044</v>
      </c>
      <c r="C286" s="80"/>
      <c r="D286" s="80"/>
      <c r="E286" s="80">
        <f>SUMIF(Balance!$AB$14:$AB$968,Egresos!A286,Balance!$U$14:$V$968)</f>
        <v>0</v>
      </c>
      <c r="F286" s="80">
        <f t="shared" si="31"/>
        <v>0</v>
      </c>
      <c r="G286" s="58"/>
      <c r="H286" s="59"/>
      <c r="I286" s="59"/>
      <c r="J286" s="59"/>
      <c r="K286" s="59"/>
      <c r="L286" s="59"/>
      <c r="M286" s="59"/>
      <c r="N286" s="59"/>
    </row>
    <row r="287" spans="1:14" s="71" customFormat="1" ht="14.25" customHeight="1" x14ac:dyDescent="0.35">
      <c r="A287" s="75" t="s">
        <v>1045</v>
      </c>
      <c r="B287" s="76" t="s">
        <v>1046</v>
      </c>
      <c r="C287" s="80"/>
      <c r="D287" s="80"/>
      <c r="E287" s="80">
        <f>SUMIF(Balance!$AB$14:$AB$968,Egresos!A287,Balance!$U$14:$V$968)</f>
        <v>0</v>
      </c>
      <c r="F287" s="80">
        <f t="shared" si="31"/>
        <v>0</v>
      </c>
      <c r="G287" s="58"/>
      <c r="H287" s="59"/>
      <c r="I287" s="59"/>
      <c r="J287" s="59"/>
      <c r="K287" s="59"/>
      <c r="L287" s="59"/>
      <c r="M287" s="59"/>
      <c r="N287" s="59"/>
    </row>
    <row r="288" spans="1:14" s="71" customFormat="1" ht="14.25" customHeight="1" x14ac:dyDescent="0.35">
      <c r="A288" s="75" t="s">
        <v>1047</v>
      </c>
      <c r="B288" s="76" t="s">
        <v>1048</v>
      </c>
      <c r="C288" s="80"/>
      <c r="D288" s="80"/>
      <c r="E288" s="80">
        <f>SUMIF(Balance!$AB$14:$AB$968,Egresos!A288,Balance!$U$14:$V$968)</f>
        <v>0</v>
      </c>
      <c r="F288" s="80">
        <f t="shared" si="31"/>
        <v>0</v>
      </c>
      <c r="G288" s="58"/>
      <c r="H288" s="59"/>
      <c r="I288" s="59"/>
      <c r="J288" s="59"/>
      <c r="K288" s="59"/>
      <c r="L288" s="59"/>
      <c r="M288" s="59"/>
      <c r="N288" s="59"/>
    </row>
    <row r="289" spans="1:14" s="71" customFormat="1" ht="14.25" customHeight="1" x14ac:dyDescent="0.35">
      <c r="A289" s="75" t="s">
        <v>1049</v>
      </c>
      <c r="B289" s="76" t="s">
        <v>1050</v>
      </c>
      <c r="C289" s="80"/>
      <c r="D289" s="80"/>
      <c r="E289" s="80">
        <f>SUMIF(Balance!$AB$14:$AB$968,Egresos!A289,Balance!$U$14:$V$968)</f>
        <v>0</v>
      </c>
      <c r="F289" s="80">
        <f t="shared" si="31"/>
        <v>0</v>
      </c>
      <c r="G289" s="58"/>
      <c r="H289" s="59"/>
      <c r="I289" s="59"/>
      <c r="J289" s="59"/>
      <c r="K289" s="59"/>
      <c r="L289" s="59"/>
      <c r="M289" s="59"/>
      <c r="N289" s="59"/>
    </row>
    <row r="290" spans="1:14" s="71" customFormat="1" ht="14.25" customHeight="1" x14ac:dyDescent="0.35">
      <c r="A290" s="75" t="s">
        <v>1051</v>
      </c>
      <c r="B290" s="76" t="s">
        <v>1052</v>
      </c>
      <c r="C290" s="80">
        <v>20000000</v>
      </c>
      <c r="D290" s="80">
        <v>29167298</v>
      </c>
      <c r="E290" s="80">
        <f>SUMIF(Balance!$AB$14:$AB$968,Egresos!A290,Balance!$U$14:$V$968)</f>
        <v>29367298</v>
      </c>
      <c r="F290" s="80">
        <f t="shared" si="31"/>
        <v>-200000</v>
      </c>
      <c r="G290" s="58"/>
      <c r="H290" s="59"/>
      <c r="I290" s="59"/>
      <c r="J290" s="59"/>
      <c r="K290" s="59"/>
      <c r="L290" s="59"/>
      <c r="M290" s="59"/>
      <c r="N290" s="59"/>
    </row>
    <row r="291" spans="1:14" s="71" customFormat="1" ht="14.25" customHeight="1" x14ac:dyDescent="0.35">
      <c r="A291" s="75" t="s">
        <v>1053</v>
      </c>
      <c r="B291" s="76" t="s">
        <v>1054</v>
      </c>
      <c r="C291" s="80">
        <v>23000000</v>
      </c>
      <c r="D291" s="80">
        <v>38224166</v>
      </c>
      <c r="E291" s="80">
        <f>SUMIF(Balance!$AB$14:$AB$968,Egresos!A291,Balance!$U$14:$V$968)</f>
        <v>38224166</v>
      </c>
      <c r="F291" s="80">
        <f t="shared" si="31"/>
        <v>0</v>
      </c>
      <c r="G291" s="58"/>
      <c r="H291" s="59"/>
      <c r="I291" s="59"/>
      <c r="J291" s="59"/>
      <c r="K291" s="59"/>
      <c r="L291" s="59"/>
      <c r="M291" s="59"/>
      <c r="N291" s="59"/>
    </row>
    <row r="292" spans="1:14" s="71" customFormat="1" ht="14.25" customHeight="1" x14ac:dyDescent="0.35">
      <c r="A292" s="75" t="s">
        <v>1055</v>
      </c>
      <c r="B292" s="76" t="s">
        <v>1056</v>
      </c>
      <c r="C292" s="80"/>
      <c r="D292" s="80"/>
      <c r="E292" s="80">
        <f>SUMIF(Balance!$AB$14:$AB$968,Egresos!A292,Balance!$U$14:$V$968)</f>
        <v>0</v>
      </c>
      <c r="F292" s="80">
        <f t="shared" si="31"/>
        <v>0</v>
      </c>
      <c r="G292" s="58"/>
      <c r="H292" s="59"/>
      <c r="I292" s="59"/>
      <c r="J292" s="59"/>
      <c r="K292" s="59"/>
      <c r="L292" s="59"/>
      <c r="M292" s="59"/>
      <c r="N292" s="59"/>
    </row>
    <row r="293" spans="1:14" s="71" customFormat="1" ht="14.25" customHeight="1" x14ac:dyDescent="0.35">
      <c r="A293" s="75" t="s">
        <v>1057</v>
      </c>
      <c r="B293" s="76" t="s">
        <v>1058</v>
      </c>
      <c r="C293" s="80">
        <v>0</v>
      </c>
      <c r="D293" s="80">
        <v>0</v>
      </c>
      <c r="E293" s="80">
        <f>SUMIF(Balance!$AB$14:$AB$968,Egresos!A293,Balance!$U$14:$V$968)</f>
        <v>0</v>
      </c>
      <c r="F293" s="80">
        <f t="shared" si="31"/>
        <v>0</v>
      </c>
      <c r="G293" s="58"/>
      <c r="H293" s="59"/>
      <c r="I293" s="59"/>
      <c r="J293" s="59"/>
      <c r="K293" s="59"/>
      <c r="L293" s="59"/>
      <c r="M293" s="59"/>
      <c r="N293" s="59"/>
    </row>
    <row r="294" spans="1:14" s="71" customFormat="1" ht="14.25" customHeight="1" x14ac:dyDescent="0.35">
      <c r="A294" s="75" t="s">
        <v>1059</v>
      </c>
      <c r="B294" s="76" t="s">
        <v>1060</v>
      </c>
      <c r="C294" s="80"/>
      <c r="D294" s="80">
        <v>12222782</v>
      </c>
      <c r="E294" s="80">
        <f>SUMIF(Balance!$AB$14:$AB$968,Egresos!A294,Balance!$U$14:$V$968)</f>
        <v>12222782</v>
      </c>
      <c r="F294" s="80">
        <f t="shared" si="31"/>
        <v>0</v>
      </c>
      <c r="G294" s="58"/>
      <c r="H294" s="59"/>
      <c r="I294" s="59"/>
      <c r="J294" s="59"/>
      <c r="K294" s="59"/>
      <c r="L294" s="59"/>
      <c r="M294" s="59"/>
      <c r="N294" s="59"/>
    </row>
    <row r="295" spans="1:14" s="71" customFormat="1" ht="14.25" customHeight="1" x14ac:dyDescent="0.35">
      <c r="A295" s="75" t="s">
        <v>1061</v>
      </c>
      <c r="B295" s="76" t="s">
        <v>312</v>
      </c>
      <c r="C295" s="80">
        <v>0</v>
      </c>
      <c r="D295" s="80">
        <v>45505728</v>
      </c>
      <c r="E295" s="80">
        <f>SUMIF(Balance!$AB$14:$AB$968,Egresos!A295,Balance!$U$14:$V$968)</f>
        <v>49574362</v>
      </c>
      <c r="F295" s="80">
        <f t="shared" si="31"/>
        <v>-4068634</v>
      </c>
      <c r="G295" s="58"/>
      <c r="H295" s="59"/>
      <c r="I295" s="59"/>
      <c r="J295" s="59"/>
      <c r="K295" s="59"/>
      <c r="L295" s="59"/>
      <c r="M295" s="59"/>
      <c r="N295" s="59"/>
    </row>
    <row r="296" spans="1:14" s="71" customFormat="1" ht="14.25" customHeight="1" x14ac:dyDescent="0.35">
      <c r="A296" s="72" t="s">
        <v>1062</v>
      </c>
      <c r="B296" s="72" t="s">
        <v>1063</v>
      </c>
      <c r="C296" s="74">
        <f>SUM(C297+C298+C299+C300+C301+C302+C303)</f>
        <v>63000000</v>
      </c>
      <c r="D296" s="74">
        <f>SUM(D297+D298+D299+D300+D301+D302+D303)</f>
        <v>159679341</v>
      </c>
      <c r="E296" s="74">
        <f>SUM(E297+E298+E299+E300+E301+E302+E303)</f>
        <v>159679341</v>
      </c>
      <c r="F296" s="74">
        <f>SUM(F297+F298+F299+F300+F301+F302+F303)</f>
        <v>0</v>
      </c>
      <c r="G296" s="58"/>
      <c r="H296" s="59"/>
      <c r="I296" s="59"/>
      <c r="J296" s="59"/>
      <c r="K296" s="59"/>
      <c r="L296" s="59"/>
      <c r="M296" s="59"/>
      <c r="N296" s="59"/>
    </row>
    <row r="297" spans="1:14" s="71" customFormat="1" ht="14.25" customHeight="1" x14ac:dyDescent="0.35">
      <c r="A297" s="75" t="s">
        <v>1064</v>
      </c>
      <c r="B297" s="76" t="s">
        <v>1065</v>
      </c>
      <c r="C297" s="80"/>
      <c r="D297" s="80"/>
      <c r="E297" s="80">
        <f>SUMIF(Balance!$AB$14:$AB$968,Egresos!A297,Balance!$U$14:$V$968)</f>
        <v>0</v>
      </c>
      <c r="F297" s="80">
        <f t="shared" si="31"/>
        <v>0</v>
      </c>
      <c r="G297" s="58"/>
      <c r="H297" s="59"/>
      <c r="I297" s="59"/>
      <c r="J297" s="59"/>
      <c r="K297" s="59"/>
      <c r="L297" s="59"/>
      <c r="M297" s="59"/>
      <c r="N297" s="59"/>
    </row>
    <row r="298" spans="1:14" s="71" customFormat="1" ht="14.25" customHeight="1" x14ac:dyDescent="0.35">
      <c r="A298" s="75" t="s">
        <v>1066</v>
      </c>
      <c r="B298" s="76" t="s">
        <v>1067</v>
      </c>
      <c r="C298" s="80"/>
      <c r="D298" s="80"/>
      <c r="E298" s="80">
        <f>SUMIF(Balance!$AB$14:$AB$968,Egresos!A298,Balance!$U$14:$V$968)</f>
        <v>0</v>
      </c>
      <c r="F298" s="80">
        <f t="shared" si="31"/>
        <v>0</v>
      </c>
      <c r="G298" s="58"/>
      <c r="H298" s="59"/>
      <c r="I298" s="59"/>
      <c r="J298" s="59"/>
      <c r="K298" s="59"/>
      <c r="L298" s="59"/>
      <c r="M298" s="59"/>
      <c r="N298" s="59"/>
    </row>
    <row r="299" spans="1:14" s="71" customFormat="1" ht="14.25" customHeight="1" x14ac:dyDescent="0.35">
      <c r="A299" s="75" t="s">
        <v>1068</v>
      </c>
      <c r="B299" s="76" t="s">
        <v>1069</v>
      </c>
      <c r="C299" s="80"/>
      <c r="D299" s="80"/>
      <c r="E299" s="80">
        <f>SUMIF(Balance!$AB$14:$AB$968,Egresos!A299,Balance!$U$14:$V$968)</f>
        <v>0</v>
      </c>
      <c r="F299" s="80">
        <f t="shared" si="31"/>
        <v>0</v>
      </c>
      <c r="G299" s="58"/>
      <c r="H299" s="59"/>
      <c r="I299" s="59"/>
      <c r="J299" s="59"/>
      <c r="K299" s="59"/>
      <c r="L299" s="59"/>
      <c r="M299" s="59"/>
      <c r="N299" s="59"/>
    </row>
    <row r="300" spans="1:14" s="71" customFormat="1" ht="14.25" customHeight="1" x14ac:dyDescent="0.35">
      <c r="A300" s="75" t="s">
        <v>1070</v>
      </c>
      <c r="B300" s="76" t="s">
        <v>1071</v>
      </c>
      <c r="C300" s="80"/>
      <c r="D300" s="80"/>
      <c r="E300" s="80">
        <f>SUMIF(Balance!$AB$14:$AB$968,Egresos!A300,Balance!$U$14:$V$968)</f>
        <v>0</v>
      </c>
      <c r="F300" s="80">
        <f t="shared" si="31"/>
        <v>0</v>
      </c>
      <c r="G300" s="58"/>
      <c r="H300" s="59"/>
      <c r="I300" s="59"/>
      <c r="J300" s="59"/>
      <c r="K300" s="59"/>
      <c r="L300" s="59"/>
      <c r="M300" s="59"/>
      <c r="N300" s="59"/>
    </row>
    <row r="301" spans="1:14" s="71" customFormat="1" ht="14.25" customHeight="1" x14ac:dyDescent="0.35">
      <c r="A301" s="75" t="s">
        <v>1072</v>
      </c>
      <c r="B301" s="76" t="s">
        <v>1073</v>
      </c>
      <c r="C301" s="80"/>
      <c r="D301" s="80"/>
      <c r="E301" s="80">
        <f>SUMIF(Balance!$AB$14:$AB$968,Egresos!A301,Balance!$U$14:$V$968)</f>
        <v>0</v>
      </c>
      <c r="F301" s="80">
        <f t="shared" si="31"/>
        <v>0</v>
      </c>
      <c r="G301" s="58"/>
      <c r="H301" s="59"/>
      <c r="I301" s="59"/>
      <c r="J301" s="59"/>
      <c r="K301" s="59"/>
      <c r="L301" s="59"/>
      <c r="M301" s="59"/>
      <c r="N301" s="59"/>
    </row>
    <row r="302" spans="1:14" s="71" customFormat="1" ht="14.25" customHeight="1" x14ac:dyDescent="0.35">
      <c r="A302" s="75" t="s">
        <v>1074</v>
      </c>
      <c r="B302" s="76" t="s">
        <v>1075</v>
      </c>
      <c r="C302" s="80">
        <v>63000000</v>
      </c>
      <c r="D302" s="80">
        <v>159679341</v>
      </c>
      <c r="E302" s="80">
        <f>SUMIF(Balance!$AB$14:$AB$968,Egresos!A302,Balance!$U$14:$V$968)</f>
        <v>159679341</v>
      </c>
      <c r="F302" s="80">
        <f t="shared" si="31"/>
        <v>0</v>
      </c>
      <c r="G302" s="58"/>
      <c r="H302" s="59"/>
      <c r="I302" s="59"/>
      <c r="J302" s="59"/>
      <c r="K302" s="59"/>
      <c r="L302" s="59"/>
      <c r="M302" s="59"/>
      <c r="N302" s="59"/>
    </row>
    <row r="303" spans="1:14" s="71" customFormat="1" ht="14.25" customHeight="1" x14ac:dyDescent="0.35">
      <c r="A303" s="75" t="s">
        <v>1076</v>
      </c>
      <c r="B303" s="76" t="s">
        <v>312</v>
      </c>
      <c r="C303" s="80"/>
      <c r="D303" s="80"/>
      <c r="E303" s="80">
        <f>SUMIF(Balance!$AB$14:$AB$968,Egresos!A303,Balance!$U$14:$V$968)</f>
        <v>0</v>
      </c>
      <c r="F303" s="80">
        <f t="shared" si="31"/>
        <v>0</v>
      </c>
      <c r="G303" s="58"/>
      <c r="H303" s="59"/>
      <c r="I303" s="59"/>
      <c r="J303" s="59"/>
      <c r="K303" s="59"/>
      <c r="L303" s="59"/>
      <c r="M303" s="59"/>
      <c r="N303" s="59"/>
    </row>
    <row r="304" spans="1:14" s="71" customFormat="1" ht="14.25" customHeight="1" x14ac:dyDescent="0.35">
      <c r="A304" s="72" t="s">
        <v>1077</v>
      </c>
      <c r="B304" s="72" t="s">
        <v>1078</v>
      </c>
      <c r="C304" s="74">
        <f>SUM(C305+C306+C307+C308+C309)</f>
        <v>25000000</v>
      </c>
      <c r="D304" s="74">
        <f>SUM(D305+D306+D307+D308+D309)</f>
        <v>9481433</v>
      </c>
      <c r="E304" s="74">
        <f>SUM(E305+E306+E307+E308+E309)</f>
        <v>9481433</v>
      </c>
      <c r="F304" s="74">
        <f>SUM(F305+F306+F307+F308+F309)</f>
        <v>0</v>
      </c>
      <c r="G304" s="58"/>
      <c r="H304" s="59"/>
      <c r="I304" s="59"/>
      <c r="J304" s="59"/>
      <c r="K304" s="59"/>
      <c r="L304" s="59"/>
      <c r="M304" s="59"/>
      <c r="N304" s="59"/>
    </row>
    <row r="305" spans="1:14" s="71" customFormat="1" ht="14.25" customHeight="1" x14ac:dyDescent="0.35">
      <c r="A305" s="75" t="s">
        <v>1079</v>
      </c>
      <c r="B305" s="76" t="s">
        <v>1080</v>
      </c>
      <c r="C305" s="80">
        <v>0</v>
      </c>
      <c r="D305" s="80"/>
      <c r="E305" s="80">
        <f>SUMIF(Balance!$AB$14:$AB$968,Egresos!A305,Balance!$U$14:$V$968)</f>
        <v>0</v>
      </c>
      <c r="F305" s="80">
        <f t="shared" si="31"/>
        <v>0</v>
      </c>
      <c r="G305" s="58"/>
      <c r="H305" s="59"/>
      <c r="I305" s="59"/>
      <c r="J305" s="59"/>
      <c r="K305" s="59"/>
      <c r="L305" s="59"/>
      <c r="M305" s="59"/>
      <c r="N305" s="59"/>
    </row>
    <row r="306" spans="1:14" s="71" customFormat="1" ht="14.25" customHeight="1" x14ac:dyDescent="0.35">
      <c r="A306" s="75" t="s">
        <v>1081</v>
      </c>
      <c r="B306" s="76" t="s">
        <v>268</v>
      </c>
      <c r="C306" s="80">
        <v>25000000</v>
      </c>
      <c r="D306" s="80">
        <v>8248253</v>
      </c>
      <c r="E306" s="80">
        <f>SUMIF(Balance!$AB$14:$AB$968,Egresos!A306,Balance!$U$14:$V$968)</f>
        <v>8248253</v>
      </c>
      <c r="F306" s="80">
        <f t="shared" ref="F306:F321" si="32">+D306-E306</f>
        <v>0</v>
      </c>
      <c r="G306" s="58"/>
      <c r="H306" s="59"/>
      <c r="I306" s="59"/>
      <c r="J306" s="59"/>
      <c r="K306" s="59"/>
      <c r="L306" s="59"/>
      <c r="M306" s="59"/>
      <c r="N306" s="59"/>
    </row>
    <row r="307" spans="1:14" s="71" customFormat="1" ht="14.25" customHeight="1" x14ac:dyDescent="0.35">
      <c r="A307" s="75" t="s">
        <v>1082</v>
      </c>
      <c r="B307" s="76" t="s">
        <v>1083</v>
      </c>
      <c r="C307" s="80"/>
      <c r="D307" s="80"/>
      <c r="E307" s="80">
        <f>SUMIF(Balance!$AB$14:$AB$968,Egresos!A307,Balance!$U$14:$V$968)</f>
        <v>0</v>
      </c>
      <c r="F307" s="80">
        <f t="shared" si="32"/>
        <v>0</v>
      </c>
      <c r="G307" s="58"/>
      <c r="H307" s="59"/>
      <c r="I307" s="59"/>
      <c r="J307" s="59"/>
      <c r="K307" s="59"/>
      <c r="L307" s="59"/>
      <c r="M307" s="59"/>
      <c r="N307" s="59"/>
    </row>
    <row r="308" spans="1:14" s="71" customFormat="1" ht="14.25" customHeight="1" x14ac:dyDescent="0.35">
      <c r="A308" s="75" t="s">
        <v>1084</v>
      </c>
      <c r="B308" s="76" t="s">
        <v>1085</v>
      </c>
      <c r="C308" s="80">
        <v>0</v>
      </c>
      <c r="D308" s="80">
        <v>1233180</v>
      </c>
      <c r="E308" s="80">
        <f>SUMIF(Balance!$AB$14:$AB$968,Egresos!A308,Balance!$U$14:$V$968)</f>
        <v>1233180</v>
      </c>
      <c r="F308" s="80">
        <f t="shared" si="32"/>
        <v>0</v>
      </c>
      <c r="G308" s="58"/>
      <c r="H308" s="59"/>
      <c r="I308" s="59"/>
      <c r="J308" s="59"/>
      <c r="K308" s="59"/>
      <c r="L308" s="59"/>
      <c r="M308" s="59"/>
      <c r="N308" s="59"/>
    </row>
    <row r="309" spans="1:14" s="71" customFormat="1" ht="14.25" customHeight="1" x14ac:dyDescent="0.35">
      <c r="A309" s="75" t="s">
        <v>1086</v>
      </c>
      <c r="B309" s="76" t="s">
        <v>312</v>
      </c>
      <c r="C309" s="80"/>
      <c r="D309" s="80"/>
      <c r="E309" s="80">
        <f>SUMIF(Balance!$AB$14:$AB$968,Egresos!A309,Balance!$U$14:$V$968)</f>
        <v>0</v>
      </c>
      <c r="F309" s="80">
        <f t="shared" si="32"/>
        <v>0</v>
      </c>
      <c r="G309" s="58"/>
      <c r="H309" s="59"/>
      <c r="I309" s="59"/>
      <c r="J309" s="59"/>
      <c r="K309" s="59"/>
      <c r="L309" s="59"/>
      <c r="M309" s="59"/>
      <c r="N309" s="59"/>
    </row>
    <row r="310" spans="1:14" s="71" customFormat="1" ht="14.25" customHeight="1" x14ac:dyDescent="0.35">
      <c r="A310" s="72" t="s">
        <v>1087</v>
      </c>
      <c r="B310" s="72" t="s">
        <v>1088</v>
      </c>
      <c r="C310" s="74">
        <f>SUM(C311+C312+C313+C314)</f>
        <v>173000000</v>
      </c>
      <c r="D310" s="74">
        <f>SUM(D311+D312+D313+D314)</f>
        <v>148007375</v>
      </c>
      <c r="E310" s="74">
        <f>SUM(E311+E312+E313+E314)</f>
        <v>148007375</v>
      </c>
      <c r="F310" s="74">
        <f>SUM(F311+F312+F313+F314)</f>
        <v>0</v>
      </c>
      <c r="G310" s="58"/>
      <c r="H310" s="59"/>
      <c r="I310" s="59"/>
      <c r="J310" s="59"/>
      <c r="K310" s="59"/>
      <c r="L310" s="59"/>
      <c r="M310" s="59"/>
      <c r="N310" s="59"/>
    </row>
    <row r="311" spans="1:14" s="71" customFormat="1" ht="14.25" customHeight="1" x14ac:dyDescent="0.35">
      <c r="A311" s="75" t="s">
        <v>1089</v>
      </c>
      <c r="B311" s="76" t="s">
        <v>1090</v>
      </c>
      <c r="C311" s="80">
        <v>0</v>
      </c>
      <c r="D311" s="80">
        <v>56002322</v>
      </c>
      <c r="E311" s="80">
        <f>SUMIF(Balance!$AB$14:$AB$968,Egresos!A311,Balance!$U$14:$V$968)</f>
        <v>56002322</v>
      </c>
      <c r="F311" s="80">
        <f t="shared" si="32"/>
        <v>0</v>
      </c>
      <c r="G311" s="58"/>
      <c r="H311" s="59"/>
      <c r="I311" s="59"/>
      <c r="J311" s="59"/>
      <c r="K311" s="59"/>
      <c r="L311" s="59"/>
      <c r="M311" s="59"/>
      <c r="N311" s="59"/>
    </row>
    <row r="312" spans="1:14" s="71" customFormat="1" ht="14.25" customHeight="1" x14ac:dyDescent="0.35">
      <c r="A312" s="75" t="s">
        <v>1091</v>
      </c>
      <c r="B312" s="76" t="s">
        <v>1092</v>
      </c>
      <c r="C312" s="80">
        <v>100000000</v>
      </c>
      <c r="D312" s="80">
        <v>3415000</v>
      </c>
      <c r="E312" s="80">
        <f>SUMIF(Balance!$AB$14:$AB$968,Egresos!A312,Balance!$U$14:$V$968)</f>
        <v>3415000</v>
      </c>
      <c r="F312" s="80">
        <f t="shared" si="32"/>
        <v>0</v>
      </c>
      <c r="G312" s="58"/>
      <c r="H312" s="59"/>
      <c r="I312" s="59"/>
      <c r="J312" s="59"/>
      <c r="K312" s="59"/>
      <c r="L312" s="59"/>
      <c r="M312" s="59"/>
      <c r="N312" s="59"/>
    </row>
    <row r="313" spans="1:14" s="71" customFormat="1" ht="14.25" customHeight="1" x14ac:dyDescent="0.35">
      <c r="A313" s="75" t="s">
        <v>1093</v>
      </c>
      <c r="B313" s="76" t="s">
        <v>1094</v>
      </c>
      <c r="C313" s="80">
        <v>73000000</v>
      </c>
      <c r="D313" s="80">
        <v>88590053</v>
      </c>
      <c r="E313" s="80">
        <f>SUMIF(Balance!$AB$14:$AB$968,Egresos!A313,Balance!$U$14:$V$968)</f>
        <v>88590053</v>
      </c>
      <c r="F313" s="80">
        <f t="shared" si="32"/>
        <v>0</v>
      </c>
      <c r="G313" s="58"/>
      <c r="H313" s="59"/>
      <c r="I313" s="59"/>
      <c r="J313" s="59"/>
      <c r="K313" s="59"/>
      <c r="L313" s="59"/>
      <c r="M313" s="59"/>
      <c r="N313" s="59"/>
    </row>
    <row r="314" spans="1:14" s="71" customFormat="1" ht="14.25" customHeight="1" x14ac:dyDescent="0.35">
      <c r="A314" s="75" t="s">
        <v>1095</v>
      </c>
      <c r="B314" s="76" t="s">
        <v>312</v>
      </c>
      <c r="C314" s="80">
        <v>0</v>
      </c>
      <c r="D314" s="80">
        <v>0</v>
      </c>
      <c r="E314" s="80">
        <f>SUMIF(Balance!$AB$14:$AB$968,Egresos!A314,Balance!$U$14:$V$968)</f>
        <v>0</v>
      </c>
      <c r="F314" s="80">
        <f t="shared" si="32"/>
        <v>0</v>
      </c>
      <c r="G314" s="58"/>
      <c r="H314" s="59"/>
      <c r="I314" s="59"/>
      <c r="J314" s="59"/>
      <c r="K314" s="59"/>
      <c r="L314" s="59"/>
      <c r="M314" s="59"/>
      <c r="N314" s="59"/>
    </row>
    <row r="315" spans="1:14" s="71" customFormat="1" ht="14.25" customHeight="1" x14ac:dyDescent="0.35">
      <c r="A315" s="72" t="s">
        <v>1096</v>
      </c>
      <c r="B315" s="72" t="s">
        <v>1097</v>
      </c>
      <c r="C315" s="74">
        <f>SUM(C316+C317+C318+C319+C320+C321)</f>
        <v>2437781000</v>
      </c>
      <c r="D315" s="74">
        <f>SUM(D316+D317+D318+D319+D320+D321)</f>
        <v>139528902</v>
      </c>
      <c r="E315" s="74">
        <f>SUM(E316+E317+E318+E319+E320+E321)</f>
        <v>139528902</v>
      </c>
      <c r="F315" s="74">
        <f>SUM(F316+F317+F318+F319+F320+F321)</f>
        <v>0</v>
      </c>
      <c r="G315" s="58"/>
      <c r="H315" s="59"/>
      <c r="I315" s="59"/>
      <c r="J315" s="59"/>
      <c r="K315" s="59"/>
      <c r="L315" s="59"/>
      <c r="M315" s="59"/>
      <c r="N315" s="59"/>
    </row>
    <row r="316" spans="1:14" s="71" customFormat="1" ht="14.25" customHeight="1" x14ac:dyDescent="0.35">
      <c r="A316" s="75" t="s">
        <v>1098</v>
      </c>
      <c r="B316" s="76" t="s">
        <v>1099</v>
      </c>
      <c r="C316" s="80">
        <v>28000000</v>
      </c>
      <c r="D316" s="80">
        <v>15411670</v>
      </c>
      <c r="E316" s="80">
        <f>SUMIF(Balance!$AB$14:$AB$968,Egresos!A316,Balance!$U$14:$V$968)</f>
        <v>15411670</v>
      </c>
      <c r="F316" s="80">
        <f t="shared" si="32"/>
        <v>0</v>
      </c>
      <c r="G316" s="58"/>
      <c r="H316" s="59"/>
      <c r="I316" s="59"/>
      <c r="J316" s="59"/>
      <c r="K316" s="59"/>
      <c r="L316" s="59"/>
      <c r="M316" s="59"/>
      <c r="N316" s="59"/>
    </row>
    <row r="317" spans="1:14" s="71" customFormat="1" ht="14.25" customHeight="1" x14ac:dyDescent="0.35">
      <c r="A317" s="75" t="s">
        <v>1100</v>
      </c>
      <c r="B317" s="76" t="s">
        <v>1101</v>
      </c>
      <c r="C317" s="80"/>
      <c r="D317" s="80">
        <v>0</v>
      </c>
      <c r="E317" s="80">
        <f>SUMIF(Balance!$AB$14:$AB$968,Egresos!A317,Balance!$U$14:$V$968)</f>
        <v>0</v>
      </c>
      <c r="F317" s="80">
        <f t="shared" si="32"/>
        <v>0</v>
      </c>
      <c r="G317" s="58"/>
      <c r="H317" s="59"/>
      <c r="I317" s="59"/>
      <c r="J317" s="59"/>
      <c r="K317" s="59"/>
      <c r="L317" s="59"/>
      <c r="M317" s="59"/>
      <c r="N317" s="59"/>
    </row>
    <row r="318" spans="1:14" s="71" customFormat="1" ht="14.25" customHeight="1" x14ac:dyDescent="0.35">
      <c r="A318" s="75" t="s">
        <v>1102</v>
      </c>
      <c r="B318" s="76" t="s">
        <v>1103</v>
      </c>
      <c r="C318" s="80">
        <v>130000000</v>
      </c>
      <c r="D318" s="80">
        <v>121745426</v>
      </c>
      <c r="E318" s="80">
        <f>SUMIF(Balance!$AB$14:$AB$968,Egresos!A318,Balance!$U$14:$V$968)</f>
        <v>121745426</v>
      </c>
      <c r="F318" s="80">
        <f t="shared" si="32"/>
        <v>0</v>
      </c>
      <c r="G318" s="58"/>
      <c r="H318" s="59"/>
      <c r="I318" s="59"/>
      <c r="J318" s="59"/>
      <c r="K318" s="59"/>
      <c r="L318" s="59"/>
      <c r="M318" s="59"/>
      <c r="N318" s="59"/>
    </row>
    <row r="319" spans="1:14" s="71" customFormat="1" ht="14.25" customHeight="1" x14ac:dyDescent="0.35">
      <c r="A319" s="75" t="s">
        <v>1104</v>
      </c>
      <c r="B319" s="76" t="s">
        <v>1105</v>
      </c>
      <c r="C319" s="80"/>
      <c r="D319" s="80"/>
      <c r="E319" s="80">
        <f>SUMIF(Balance!$AB$14:$AB$968,Egresos!A319,Balance!$U$14:$V$968)</f>
        <v>0</v>
      </c>
      <c r="F319" s="80">
        <f t="shared" si="32"/>
        <v>0</v>
      </c>
      <c r="G319" s="58"/>
      <c r="H319" s="59"/>
      <c r="I319" s="59"/>
      <c r="J319" s="59"/>
      <c r="K319" s="59"/>
      <c r="L319" s="59"/>
      <c r="M319" s="59"/>
      <c r="N319" s="59"/>
    </row>
    <row r="320" spans="1:14" s="71" customFormat="1" ht="14.25" customHeight="1" x14ac:dyDescent="0.35">
      <c r="A320" s="75" t="s">
        <v>1106</v>
      </c>
      <c r="B320" s="76" t="s">
        <v>1107</v>
      </c>
      <c r="C320" s="80"/>
      <c r="D320" s="80"/>
      <c r="E320" s="80">
        <f>SUMIF(Balance!$AB$14:$AB$968,Egresos!A320,Balance!$U$14:$V$968)</f>
        <v>0</v>
      </c>
      <c r="F320" s="80">
        <f t="shared" si="32"/>
        <v>0</v>
      </c>
      <c r="G320" s="58"/>
      <c r="H320" s="59"/>
      <c r="I320" s="59"/>
      <c r="J320" s="59"/>
      <c r="K320" s="59"/>
      <c r="L320" s="59"/>
      <c r="M320" s="59"/>
      <c r="N320" s="59"/>
    </row>
    <row r="321" spans="1:14" s="71" customFormat="1" ht="14.25" customHeight="1" x14ac:dyDescent="0.35">
      <c r="A321" s="75" t="s">
        <v>1108</v>
      </c>
      <c r="B321" s="76" t="s">
        <v>312</v>
      </c>
      <c r="C321" s="80">
        <v>2279781000</v>
      </c>
      <c r="D321" s="80">
        <v>2371806</v>
      </c>
      <c r="E321" s="80">
        <f>SUMIF(Balance!$AB$14:$AB$968,Egresos!A321,Balance!$U$14:$V$968)</f>
        <v>2371806</v>
      </c>
      <c r="F321" s="80">
        <f t="shared" si="32"/>
        <v>0</v>
      </c>
      <c r="G321" s="58"/>
      <c r="H321" s="59"/>
      <c r="I321" s="59"/>
      <c r="J321" s="59"/>
      <c r="K321" s="59"/>
      <c r="L321" s="59"/>
      <c r="M321" s="59"/>
      <c r="N321" s="59"/>
    </row>
    <row r="322" spans="1:14" s="71" customFormat="1" ht="14.25" customHeight="1" x14ac:dyDescent="0.35">
      <c r="A322" s="66" t="s">
        <v>1109</v>
      </c>
      <c r="B322" s="66" t="s">
        <v>1110</v>
      </c>
      <c r="C322" s="68">
        <f>SUM(C323+C325)</f>
        <v>130000000</v>
      </c>
      <c r="D322" s="68">
        <f>SUM(D323+D325)</f>
        <v>203307156</v>
      </c>
      <c r="E322" s="68">
        <f>SUM(E323+E325)</f>
        <v>203307156</v>
      </c>
      <c r="F322" s="68">
        <f>SUM(F323+F325)</f>
        <v>0</v>
      </c>
      <c r="G322" s="69" t="s">
        <v>284</v>
      </c>
      <c r="H322" s="59"/>
      <c r="I322" s="59"/>
      <c r="J322" s="59"/>
      <c r="K322" s="59"/>
      <c r="L322" s="59"/>
      <c r="M322" s="59"/>
      <c r="N322" s="59"/>
    </row>
    <row r="323" spans="1:14" s="71" customFormat="1" ht="14.25" customHeight="1" x14ac:dyDescent="0.35">
      <c r="A323" s="72" t="s">
        <v>1111</v>
      </c>
      <c r="B323" s="72" t="s">
        <v>1112</v>
      </c>
      <c r="C323" s="74">
        <f>SUM(C324)</f>
        <v>0</v>
      </c>
      <c r="D323" s="74">
        <f>SUM(D324)</f>
        <v>0</v>
      </c>
      <c r="E323" s="74">
        <f>SUM(E324)</f>
        <v>0</v>
      </c>
      <c r="F323" s="74">
        <f>SUM(F324)</f>
        <v>0</v>
      </c>
      <c r="G323" s="58"/>
      <c r="H323" s="59"/>
      <c r="I323" s="59"/>
      <c r="J323" s="59"/>
      <c r="K323" s="59"/>
      <c r="L323" s="59"/>
      <c r="M323" s="59"/>
      <c r="N323" s="59"/>
    </row>
    <row r="324" spans="1:14" s="71" customFormat="1" ht="14.25" customHeight="1" x14ac:dyDescent="0.35">
      <c r="A324" s="75" t="s">
        <v>1113</v>
      </c>
      <c r="B324" s="76" t="s">
        <v>1114</v>
      </c>
      <c r="C324" s="92"/>
      <c r="D324" s="92"/>
      <c r="E324" s="80">
        <f>SUMIF(Balance!$AB$14:$AB$968,Egresos!A324,Balance!$U$14:$V$968)</f>
        <v>0</v>
      </c>
      <c r="F324" s="92"/>
      <c r="G324" s="58"/>
      <c r="H324" s="59"/>
      <c r="I324" s="59"/>
      <c r="J324" s="59"/>
      <c r="K324" s="59"/>
      <c r="L324" s="59"/>
      <c r="M324" s="59"/>
      <c r="N324" s="59"/>
    </row>
    <row r="325" spans="1:14" s="71" customFormat="1" ht="14.25" customHeight="1" x14ac:dyDescent="0.35">
      <c r="A325" s="72" t="s">
        <v>1115</v>
      </c>
      <c r="B325" s="73" t="s">
        <v>1116</v>
      </c>
      <c r="C325" s="74">
        <f>C326+C327</f>
        <v>130000000</v>
      </c>
      <c r="D325" s="74">
        <f>D326+D327</f>
        <v>203307156</v>
      </c>
      <c r="E325" s="74">
        <f>E326+E327</f>
        <v>203307156</v>
      </c>
      <c r="F325" s="74">
        <f>F326+F327</f>
        <v>0</v>
      </c>
      <c r="G325" s="58"/>
      <c r="H325" s="59"/>
      <c r="I325" s="59"/>
      <c r="J325" s="59"/>
      <c r="K325" s="59"/>
      <c r="L325" s="59"/>
      <c r="M325" s="59"/>
      <c r="N325" s="59"/>
    </row>
    <row r="326" spans="1:14" s="71" customFormat="1" ht="14.25" customHeight="1" x14ac:dyDescent="0.35">
      <c r="A326" s="75" t="s">
        <v>1117</v>
      </c>
      <c r="B326" s="76" t="s">
        <v>1118</v>
      </c>
      <c r="C326" s="80">
        <v>80000000</v>
      </c>
      <c r="D326" s="80">
        <v>0</v>
      </c>
      <c r="E326" s="80">
        <f>SUMIF(Balance!$AB$14:$AB$968,Egresos!A326,Balance!$U$14:$V$968)</f>
        <v>0</v>
      </c>
      <c r="F326" s="80">
        <f t="shared" ref="F326:F327" si="33">+D326-E326</f>
        <v>0</v>
      </c>
      <c r="G326" s="58"/>
      <c r="H326" s="59"/>
      <c r="I326" s="59"/>
      <c r="J326" s="59"/>
      <c r="K326" s="59"/>
      <c r="L326" s="59"/>
      <c r="M326" s="59"/>
      <c r="N326" s="59"/>
    </row>
    <row r="327" spans="1:14" s="71" customFormat="1" ht="14.25" customHeight="1" x14ac:dyDescent="0.35">
      <c r="A327" s="75" t="s">
        <v>1119</v>
      </c>
      <c r="B327" s="76" t="s">
        <v>1120</v>
      </c>
      <c r="C327" s="80">
        <v>50000000</v>
      </c>
      <c r="D327" s="80">
        <v>203307156</v>
      </c>
      <c r="E327" s="80">
        <f>SUMIF(Balance!$AB$14:$AB$968,Egresos!A327,Balance!$U$14:$V$968)</f>
        <v>203307156</v>
      </c>
      <c r="F327" s="80">
        <f t="shared" si="33"/>
        <v>0</v>
      </c>
      <c r="G327" s="58"/>
      <c r="H327" s="59"/>
      <c r="I327" s="59"/>
      <c r="J327" s="59"/>
      <c r="K327" s="59"/>
      <c r="L327" s="59"/>
      <c r="M327" s="59"/>
      <c r="N327" s="59"/>
    </row>
    <row r="328" spans="1:14" s="71" customFormat="1" ht="14.25" customHeight="1" x14ac:dyDescent="0.35">
      <c r="A328" s="66" t="s">
        <v>1121</v>
      </c>
      <c r="B328" s="67" t="s">
        <v>1122</v>
      </c>
      <c r="C328" s="68">
        <f>SUM(C329+C340+C365)</f>
        <v>0</v>
      </c>
      <c r="D328" s="68">
        <f>SUM(D329+D340+D365)</f>
        <v>0</v>
      </c>
      <c r="E328" s="68">
        <f>SUM(E329+E340+E365)</f>
        <v>0</v>
      </c>
      <c r="F328" s="68">
        <f>SUM(F329+F340+F365)</f>
        <v>0</v>
      </c>
      <c r="G328" s="69" t="s">
        <v>284</v>
      </c>
      <c r="H328" s="59"/>
      <c r="I328" s="59"/>
      <c r="J328" s="59"/>
      <c r="K328" s="59"/>
      <c r="L328" s="59"/>
      <c r="M328" s="59"/>
      <c r="N328" s="59"/>
    </row>
    <row r="329" spans="1:14" s="71" customFormat="1" ht="14.25" customHeight="1" x14ac:dyDescent="0.35">
      <c r="A329" s="72" t="s">
        <v>1123</v>
      </c>
      <c r="B329" s="73" t="s">
        <v>1124</v>
      </c>
      <c r="C329" s="74">
        <f>SUM(C330+C331+C332+C333+C334+C335+C336+C337+C338+C339)</f>
        <v>0</v>
      </c>
      <c r="D329" s="74">
        <f>SUM(D330+D331+D332+D333+D334+D335+D336+D337+D338+D339)</f>
        <v>0</v>
      </c>
      <c r="E329" s="74">
        <f>SUM(E330+E331+E332+E333+E334+E335+E336+E337+E338+E339)</f>
        <v>0</v>
      </c>
      <c r="F329" s="74">
        <f>SUM(F330+F331+F332+F333+F334+F335+F336+F337+F338+F339)</f>
        <v>0</v>
      </c>
      <c r="G329" s="58"/>
      <c r="H329" s="59"/>
      <c r="I329" s="59"/>
      <c r="J329" s="59"/>
      <c r="K329" s="59"/>
      <c r="L329" s="59"/>
      <c r="M329" s="59"/>
      <c r="N329" s="59"/>
    </row>
    <row r="330" spans="1:14" s="71" customFormat="1" ht="14.25" customHeight="1" x14ac:dyDescent="0.35">
      <c r="A330" s="75" t="s">
        <v>1125</v>
      </c>
      <c r="B330" s="76" t="s">
        <v>1126</v>
      </c>
      <c r="C330" s="92"/>
      <c r="D330" s="92"/>
      <c r="E330" s="80">
        <f>SUMIF(Balance!$AB$14:$AB$968,Egresos!A330,Balance!$U$14:$V$968)</f>
        <v>0</v>
      </c>
      <c r="F330" s="92"/>
      <c r="G330" s="58"/>
      <c r="H330" s="59"/>
      <c r="I330" s="59"/>
      <c r="J330" s="59"/>
      <c r="K330" s="59"/>
      <c r="L330" s="59"/>
      <c r="M330" s="59"/>
      <c r="N330" s="59"/>
    </row>
    <row r="331" spans="1:14" s="71" customFormat="1" ht="14.25" customHeight="1" x14ac:dyDescent="0.35">
      <c r="A331" s="75" t="s">
        <v>1127</v>
      </c>
      <c r="B331" s="76" t="s">
        <v>1128</v>
      </c>
      <c r="C331" s="92"/>
      <c r="D331" s="92"/>
      <c r="E331" s="80">
        <f>SUMIF(Balance!$AB$14:$AB$968,Egresos!A331,Balance!$U$14:$V$968)</f>
        <v>0</v>
      </c>
      <c r="F331" s="92"/>
      <c r="G331" s="58"/>
      <c r="H331" s="59"/>
      <c r="I331" s="59"/>
      <c r="J331" s="59"/>
      <c r="K331" s="59"/>
      <c r="L331" s="59"/>
      <c r="M331" s="59"/>
      <c r="N331" s="59"/>
    </row>
    <row r="332" spans="1:14" s="71" customFormat="1" ht="14.25" customHeight="1" x14ac:dyDescent="0.35">
      <c r="A332" s="75" t="s">
        <v>1129</v>
      </c>
      <c r="B332" s="76" t="s">
        <v>1130</v>
      </c>
      <c r="C332" s="92"/>
      <c r="D332" s="92"/>
      <c r="E332" s="80">
        <f>SUMIF(Balance!$AB$14:$AB$968,Egresos!A332,Balance!$U$14:$V$968)</f>
        <v>0</v>
      </c>
      <c r="F332" s="92"/>
      <c r="G332" s="58"/>
      <c r="H332" s="59"/>
      <c r="I332" s="59"/>
      <c r="J332" s="59"/>
      <c r="K332" s="59"/>
      <c r="L332" s="59"/>
      <c r="M332" s="59"/>
      <c r="N332" s="59"/>
    </row>
    <row r="333" spans="1:14" s="71" customFormat="1" ht="14.25" customHeight="1" x14ac:dyDescent="0.35">
      <c r="A333" s="75" t="s">
        <v>1131</v>
      </c>
      <c r="B333" s="76" t="s">
        <v>1132</v>
      </c>
      <c r="C333" s="92"/>
      <c r="D333" s="92"/>
      <c r="E333" s="80">
        <f>SUMIF(Balance!$AB$14:$AB$968,Egresos!A333,Balance!$U$14:$V$968)</f>
        <v>0</v>
      </c>
      <c r="F333" s="92"/>
      <c r="G333" s="58"/>
      <c r="H333" s="59"/>
      <c r="I333" s="59"/>
      <c r="J333" s="59"/>
      <c r="K333" s="59"/>
      <c r="L333" s="59"/>
      <c r="M333" s="59"/>
      <c r="N333" s="59"/>
    </row>
    <row r="334" spans="1:14" s="71" customFormat="1" ht="14.25" customHeight="1" x14ac:dyDescent="0.35">
      <c r="A334" s="75" t="s">
        <v>1133</v>
      </c>
      <c r="B334" s="76" t="s">
        <v>1134</v>
      </c>
      <c r="C334" s="92"/>
      <c r="D334" s="92"/>
      <c r="E334" s="80">
        <f>SUMIF(Balance!$AB$14:$AB$968,Egresos!A334,Balance!$U$14:$V$968)</f>
        <v>0</v>
      </c>
      <c r="F334" s="92"/>
      <c r="G334" s="58"/>
      <c r="H334" s="59"/>
      <c r="I334" s="59"/>
      <c r="J334" s="59"/>
      <c r="K334" s="59"/>
      <c r="L334" s="59"/>
      <c r="M334" s="59"/>
      <c r="N334" s="59"/>
    </row>
    <row r="335" spans="1:14" s="71" customFormat="1" ht="14.25" customHeight="1" x14ac:dyDescent="0.35">
      <c r="A335" s="75" t="s">
        <v>1135</v>
      </c>
      <c r="B335" s="75" t="s">
        <v>1136</v>
      </c>
      <c r="C335" s="92"/>
      <c r="D335" s="92"/>
      <c r="E335" s="80">
        <f>SUMIF(Balance!$AB$14:$AB$968,Egresos!A335,Balance!$U$14:$V$968)</f>
        <v>0</v>
      </c>
      <c r="F335" s="92"/>
      <c r="G335" s="58"/>
      <c r="H335" s="59"/>
      <c r="I335" s="59"/>
      <c r="J335" s="59"/>
      <c r="K335" s="59"/>
      <c r="L335" s="59"/>
      <c r="M335" s="59"/>
      <c r="N335" s="59"/>
    </row>
    <row r="336" spans="1:14" s="71" customFormat="1" ht="14.25" customHeight="1" x14ac:dyDescent="0.35">
      <c r="A336" s="75" t="s">
        <v>1137</v>
      </c>
      <c r="B336" s="75" t="s">
        <v>1138</v>
      </c>
      <c r="C336" s="92"/>
      <c r="D336" s="92"/>
      <c r="E336" s="80">
        <f>SUMIF(Balance!$AB$14:$AB$968,Egresos!A336,Balance!$U$14:$V$968)</f>
        <v>0</v>
      </c>
      <c r="F336" s="92"/>
      <c r="G336" s="58"/>
      <c r="H336" s="59"/>
      <c r="I336" s="59"/>
      <c r="J336" s="59"/>
      <c r="K336" s="59"/>
      <c r="L336" s="59"/>
      <c r="M336" s="59"/>
      <c r="N336" s="59"/>
    </row>
    <row r="337" spans="1:14" s="71" customFormat="1" ht="14.25" customHeight="1" x14ac:dyDescent="0.35">
      <c r="A337" s="75" t="s">
        <v>1139</v>
      </c>
      <c r="B337" s="76" t="s">
        <v>1140</v>
      </c>
      <c r="C337" s="80">
        <v>0</v>
      </c>
      <c r="D337" s="80">
        <v>0</v>
      </c>
      <c r="E337" s="80">
        <f>SUMIF(Balance!$AB$14:$AB$968,Egresos!A337,Balance!$U$14:$V$968)</f>
        <v>0</v>
      </c>
      <c r="F337" s="80">
        <f t="shared" ref="F337" si="34">+D337-E337</f>
        <v>0</v>
      </c>
      <c r="G337" s="58"/>
      <c r="H337" s="59"/>
      <c r="I337" s="59"/>
      <c r="J337" s="59"/>
      <c r="K337" s="59"/>
      <c r="L337" s="59"/>
      <c r="M337" s="59"/>
      <c r="N337" s="59"/>
    </row>
    <row r="338" spans="1:14" s="71" customFormat="1" ht="14.25" customHeight="1" x14ac:dyDescent="0.35">
      <c r="A338" s="75" t="s">
        <v>1141</v>
      </c>
      <c r="B338" s="76" t="s">
        <v>1142</v>
      </c>
      <c r="C338" s="92"/>
      <c r="D338" s="92"/>
      <c r="E338" s="80">
        <f>SUMIF(Balance!$AB$14:$AB$968,Egresos!A338,Balance!$U$14:$V$968)</f>
        <v>0</v>
      </c>
      <c r="F338" s="92"/>
      <c r="G338" s="58"/>
      <c r="H338" s="59"/>
      <c r="I338" s="59"/>
      <c r="J338" s="59"/>
      <c r="K338" s="59"/>
      <c r="L338" s="59"/>
      <c r="M338" s="59"/>
      <c r="N338" s="59"/>
    </row>
    <row r="339" spans="1:14" s="71" customFormat="1" ht="14.25" customHeight="1" x14ac:dyDescent="0.35">
      <c r="A339" s="75" t="s">
        <v>1143</v>
      </c>
      <c r="B339" s="76" t="s">
        <v>1144</v>
      </c>
      <c r="C339" s="92"/>
      <c r="D339" s="92"/>
      <c r="E339" s="80">
        <f>SUMIF(Balance!$AB$14:$AB$968,Egresos!A339,Balance!$U$14:$V$968)</f>
        <v>0</v>
      </c>
      <c r="F339" s="92"/>
      <c r="G339" s="58"/>
      <c r="H339" s="59"/>
      <c r="I339" s="59"/>
      <c r="J339" s="59"/>
      <c r="K339" s="59"/>
      <c r="L339" s="59"/>
      <c r="M339" s="59"/>
      <c r="N339" s="59"/>
    </row>
    <row r="340" spans="1:14" s="71" customFormat="1" ht="14.25" customHeight="1" x14ac:dyDescent="0.35">
      <c r="A340" s="72" t="s">
        <v>1145</v>
      </c>
      <c r="B340" s="72" t="s">
        <v>1146</v>
      </c>
      <c r="C340" s="74">
        <f>SUM(C341+C342+C344+C347+C351+C355+C359+C360+C361)</f>
        <v>0</v>
      </c>
      <c r="D340" s="74">
        <f>SUM(D341+D342+D344+D347+D351+D355+D359+D360+D361)</f>
        <v>0</v>
      </c>
      <c r="E340" s="74">
        <f>SUM(E341+E342+E344+E347+E351+E355+E359+E360+E361)</f>
        <v>0</v>
      </c>
      <c r="F340" s="74">
        <f>SUM(F341+F342+F344+F347+F351+F355+F359+F360+F361)</f>
        <v>0</v>
      </c>
      <c r="G340" s="58"/>
      <c r="H340" s="59"/>
      <c r="I340" s="59"/>
      <c r="J340" s="59"/>
      <c r="K340" s="59"/>
      <c r="L340" s="59"/>
      <c r="M340" s="59"/>
      <c r="N340" s="59"/>
    </row>
    <row r="341" spans="1:14" s="71" customFormat="1" ht="14.25" customHeight="1" x14ac:dyDescent="0.35">
      <c r="A341" s="75" t="s">
        <v>1147</v>
      </c>
      <c r="B341" s="76" t="s">
        <v>1148</v>
      </c>
      <c r="C341" s="92"/>
      <c r="D341" s="92"/>
      <c r="E341" s="80">
        <f>SUMIF(Balance!$AB$14:$AB$968,Egresos!A341,Balance!$U$14:$V$968)</f>
        <v>0</v>
      </c>
      <c r="F341" s="92"/>
      <c r="G341" s="58"/>
      <c r="H341" s="59"/>
      <c r="I341" s="59"/>
      <c r="J341" s="59"/>
      <c r="K341" s="59"/>
      <c r="L341" s="59"/>
      <c r="M341" s="59"/>
      <c r="N341" s="59"/>
    </row>
    <row r="342" spans="1:14" s="71" customFormat="1" ht="14.25" customHeight="1" x14ac:dyDescent="0.35">
      <c r="A342" s="75" t="s">
        <v>1149</v>
      </c>
      <c r="B342" s="76" t="s">
        <v>1150</v>
      </c>
      <c r="C342" s="77">
        <f>SUM(C343)</f>
        <v>0</v>
      </c>
      <c r="D342" s="77">
        <f>SUM(D343)</f>
        <v>0</v>
      </c>
      <c r="E342" s="77">
        <f>SUM(E343)</f>
        <v>0</v>
      </c>
      <c r="F342" s="77">
        <f>SUM(F343)</f>
        <v>0</v>
      </c>
      <c r="G342" s="58"/>
      <c r="H342" s="59"/>
      <c r="I342" s="59"/>
      <c r="J342" s="59"/>
      <c r="K342" s="59"/>
      <c r="L342" s="59"/>
      <c r="M342" s="59"/>
      <c r="N342" s="59"/>
    </row>
    <row r="343" spans="1:14" s="71" customFormat="1" ht="14.25" customHeight="1" x14ac:dyDescent="0.35">
      <c r="A343" s="78" t="s">
        <v>1151</v>
      </c>
      <c r="B343" s="79" t="s">
        <v>1152</v>
      </c>
      <c r="C343" s="80"/>
      <c r="D343" s="80"/>
      <c r="E343" s="80">
        <f>SUMIF(Balance!$AB$14:$AB$968,Egresos!A343,Balance!$U$14:$V$968)</f>
        <v>0</v>
      </c>
      <c r="F343" s="80"/>
      <c r="G343" s="58"/>
      <c r="H343" s="59"/>
      <c r="I343" s="59"/>
      <c r="J343" s="59"/>
      <c r="K343" s="59"/>
      <c r="L343" s="59"/>
      <c r="M343" s="59"/>
      <c r="N343" s="59"/>
    </row>
    <row r="344" spans="1:14" s="71" customFormat="1" ht="14.25" customHeight="1" x14ac:dyDescent="0.35">
      <c r="A344" s="75" t="s">
        <v>1153</v>
      </c>
      <c r="B344" s="76" t="s">
        <v>1154</v>
      </c>
      <c r="C344" s="77">
        <f>SUM(C345+C346)</f>
        <v>0</v>
      </c>
      <c r="D344" s="77">
        <f>SUM(D345+D346)</f>
        <v>0</v>
      </c>
      <c r="E344" s="77">
        <f>SUM(E345+E346)</f>
        <v>0</v>
      </c>
      <c r="F344" s="77">
        <f>SUM(F345+F346)</f>
        <v>0</v>
      </c>
      <c r="G344" s="58"/>
      <c r="H344" s="59"/>
      <c r="I344" s="59"/>
      <c r="J344" s="59"/>
      <c r="K344" s="59"/>
      <c r="L344" s="59"/>
      <c r="M344" s="59"/>
      <c r="N344" s="59"/>
    </row>
    <row r="345" spans="1:14" s="71" customFormat="1" ht="14.25" customHeight="1" x14ac:dyDescent="0.35">
      <c r="A345" s="78" t="s">
        <v>1155</v>
      </c>
      <c r="B345" s="79" t="s">
        <v>1156</v>
      </c>
      <c r="C345" s="80"/>
      <c r="D345" s="80"/>
      <c r="E345" s="80">
        <f>SUMIF(Balance!$AB$14:$AB$968,Egresos!A345,Balance!$U$14:$V$968)</f>
        <v>0</v>
      </c>
      <c r="F345" s="80"/>
      <c r="G345" s="58"/>
      <c r="H345" s="59"/>
      <c r="I345" s="59"/>
      <c r="J345" s="59"/>
      <c r="K345" s="59"/>
      <c r="L345" s="59"/>
      <c r="M345" s="59"/>
      <c r="N345" s="59"/>
    </row>
    <row r="346" spans="1:14" s="71" customFormat="1" ht="14.25" customHeight="1" x14ac:dyDescent="0.35">
      <c r="A346" s="78" t="s">
        <v>1157</v>
      </c>
      <c r="B346" s="79" t="s">
        <v>1158</v>
      </c>
      <c r="C346" s="80"/>
      <c r="D346" s="80"/>
      <c r="E346" s="80">
        <f>SUMIF(Balance!$AB$14:$AB$968,Egresos!A346,Balance!$U$14:$V$968)</f>
        <v>0</v>
      </c>
      <c r="F346" s="80"/>
      <c r="G346" s="58"/>
      <c r="H346" s="59"/>
      <c r="I346" s="59"/>
      <c r="J346" s="59"/>
      <c r="K346" s="59"/>
      <c r="L346" s="59"/>
      <c r="M346" s="59"/>
      <c r="N346" s="59"/>
    </row>
    <row r="347" spans="1:14" s="71" customFormat="1" ht="14.25" customHeight="1" x14ac:dyDescent="0.35">
      <c r="A347" s="75" t="s">
        <v>1159</v>
      </c>
      <c r="B347" s="76" t="s">
        <v>1160</v>
      </c>
      <c r="C347" s="77">
        <f>SUM(C348+C349+C350)</f>
        <v>0</v>
      </c>
      <c r="D347" s="77">
        <f>SUM(D348+D349+D350)</f>
        <v>0</v>
      </c>
      <c r="E347" s="77">
        <f>SUM(E348+E349+E350)</f>
        <v>0</v>
      </c>
      <c r="F347" s="77">
        <f>SUM(F348+F349+F350)</f>
        <v>0</v>
      </c>
      <c r="G347" s="58"/>
      <c r="H347" s="59"/>
      <c r="I347" s="59"/>
      <c r="J347" s="59"/>
      <c r="K347" s="59"/>
      <c r="L347" s="59"/>
      <c r="M347" s="59"/>
      <c r="N347" s="59"/>
    </row>
    <row r="348" spans="1:14" s="71" customFormat="1" ht="14.25" customHeight="1" x14ac:dyDescent="0.35">
      <c r="A348" s="78" t="s">
        <v>1161</v>
      </c>
      <c r="B348" s="79" t="s">
        <v>1162</v>
      </c>
      <c r="C348" s="80"/>
      <c r="D348" s="80"/>
      <c r="E348" s="80">
        <f>SUMIF(Balance!$AB$14:$AB$968,Egresos!A348,Balance!$U$14:$V$968)</f>
        <v>0</v>
      </c>
      <c r="F348" s="80"/>
      <c r="G348" s="58"/>
      <c r="H348" s="59"/>
      <c r="I348" s="59"/>
      <c r="J348" s="59"/>
      <c r="K348" s="59"/>
      <c r="L348" s="59"/>
      <c r="M348" s="59"/>
      <c r="N348" s="59"/>
    </row>
    <row r="349" spans="1:14" s="71" customFormat="1" ht="14.25" customHeight="1" x14ac:dyDescent="0.35">
      <c r="A349" s="78" t="s">
        <v>1163</v>
      </c>
      <c r="B349" s="79" t="s">
        <v>1164</v>
      </c>
      <c r="C349" s="80"/>
      <c r="D349" s="80"/>
      <c r="E349" s="80">
        <f>SUMIF(Balance!$AB$14:$AB$968,Egresos!A349,Balance!$U$14:$V$968)</f>
        <v>0</v>
      </c>
      <c r="F349" s="80"/>
      <c r="G349" s="58"/>
      <c r="H349" s="59"/>
      <c r="I349" s="59"/>
      <c r="J349" s="59"/>
      <c r="K349" s="59"/>
      <c r="L349" s="59"/>
      <c r="M349" s="59"/>
      <c r="N349" s="59"/>
    </row>
    <row r="350" spans="1:14" s="71" customFormat="1" ht="14.25" customHeight="1" x14ac:dyDescent="0.35">
      <c r="A350" s="78" t="s">
        <v>1165</v>
      </c>
      <c r="B350" s="79" t="s">
        <v>1166</v>
      </c>
      <c r="C350" s="80"/>
      <c r="D350" s="80"/>
      <c r="E350" s="80">
        <f>SUMIF(Balance!$AB$14:$AB$968,Egresos!A350,Balance!$U$14:$V$968)</f>
        <v>0</v>
      </c>
      <c r="F350" s="80"/>
      <c r="G350" s="58"/>
      <c r="H350" s="59"/>
      <c r="I350" s="59"/>
      <c r="J350" s="59"/>
      <c r="K350" s="59"/>
      <c r="L350" s="59"/>
      <c r="M350" s="59"/>
      <c r="N350" s="59"/>
    </row>
    <row r="351" spans="1:14" s="71" customFormat="1" ht="14.25" customHeight="1" x14ac:dyDescent="0.35">
      <c r="A351" s="75" t="s">
        <v>1167</v>
      </c>
      <c r="B351" s="76" t="s">
        <v>1168</v>
      </c>
      <c r="C351" s="77">
        <f>SUM(C352+C353+C354)</f>
        <v>0</v>
      </c>
      <c r="D351" s="77">
        <f>SUM(D352+D353+D354)</f>
        <v>0</v>
      </c>
      <c r="E351" s="77">
        <f>SUM(E352+E353+E354)</f>
        <v>0</v>
      </c>
      <c r="F351" s="77">
        <f>SUM(F352+F353+F354)</f>
        <v>0</v>
      </c>
      <c r="G351" s="58"/>
      <c r="H351" s="59"/>
      <c r="I351" s="59"/>
      <c r="J351" s="59"/>
      <c r="K351" s="59"/>
      <c r="L351" s="59"/>
      <c r="M351" s="59"/>
      <c r="N351" s="59"/>
    </row>
    <row r="352" spans="1:14" s="71" customFormat="1" ht="14.25" customHeight="1" x14ac:dyDescent="0.35">
      <c r="A352" s="78" t="s">
        <v>1169</v>
      </c>
      <c r="B352" s="79" t="s">
        <v>1162</v>
      </c>
      <c r="C352" s="80"/>
      <c r="D352" s="80"/>
      <c r="E352" s="80">
        <f>SUMIF(Balance!$AB$14:$AB$968,Egresos!A352,Balance!$U$14:$V$968)</f>
        <v>0</v>
      </c>
      <c r="F352" s="80"/>
      <c r="G352" s="58"/>
      <c r="H352" s="59"/>
      <c r="I352" s="59"/>
      <c r="J352" s="59"/>
      <c r="K352" s="59"/>
      <c r="L352" s="59"/>
      <c r="M352" s="59"/>
      <c r="N352" s="59"/>
    </row>
    <row r="353" spans="1:14" s="71" customFormat="1" ht="14.25" customHeight="1" x14ac:dyDescent="0.35">
      <c r="A353" s="78" t="s">
        <v>1170</v>
      </c>
      <c r="B353" s="79" t="s">
        <v>1164</v>
      </c>
      <c r="C353" s="80"/>
      <c r="D353" s="80"/>
      <c r="E353" s="80">
        <f>SUMIF(Balance!$AB$14:$AB$968,Egresos!A353,Balance!$U$14:$V$968)</f>
        <v>0</v>
      </c>
      <c r="F353" s="80"/>
      <c r="G353" s="58"/>
      <c r="H353" s="59"/>
      <c r="I353" s="59"/>
      <c r="J353" s="59"/>
      <c r="K353" s="59"/>
      <c r="L353" s="59"/>
      <c r="M353" s="59"/>
      <c r="N353" s="59"/>
    </row>
    <row r="354" spans="1:14" s="71" customFormat="1" ht="14.25" customHeight="1" x14ac:dyDescent="0.35">
      <c r="A354" s="78" t="s">
        <v>1171</v>
      </c>
      <c r="B354" s="79" t="s">
        <v>1166</v>
      </c>
      <c r="C354" s="80"/>
      <c r="D354" s="80"/>
      <c r="E354" s="80">
        <f>SUMIF(Balance!$AB$14:$AB$968,Egresos!A354,Balance!$U$14:$V$968)</f>
        <v>0</v>
      </c>
      <c r="F354" s="80"/>
      <c r="G354" s="58"/>
      <c r="H354" s="59"/>
      <c r="I354" s="59"/>
      <c r="J354" s="59"/>
      <c r="K354" s="59"/>
      <c r="L354" s="59"/>
      <c r="M354" s="59"/>
      <c r="N354" s="59"/>
    </row>
    <row r="355" spans="1:14" s="71" customFormat="1" ht="14.25" customHeight="1" x14ac:dyDescent="0.35">
      <c r="A355" s="75" t="s">
        <v>1172</v>
      </c>
      <c r="B355" s="76" t="s">
        <v>1173</v>
      </c>
      <c r="C355" s="77">
        <f>SUM(C356+C357+C358)</f>
        <v>0</v>
      </c>
      <c r="D355" s="77">
        <f>SUM(D356+D357+D358)</f>
        <v>0</v>
      </c>
      <c r="E355" s="77">
        <f>SUM(E356+E357+E358)</f>
        <v>0</v>
      </c>
      <c r="F355" s="77">
        <f>SUM(F356+F357+F358)</f>
        <v>0</v>
      </c>
      <c r="G355" s="58"/>
      <c r="H355" s="59"/>
      <c r="I355" s="59"/>
      <c r="J355" s="59"/>
      <c r="K355" s="59"/>
      <c r="L355" s="59"/>
      <c r="M355" s="59"/>
      <c r="N355" s="59"/>
    </row>
    <row r="356" spans="1:14" s="71" customFormat="1" ht="14.25" customHeight="1" x14ac:dyDescent="0.35">
      <c r="A356" s="78" t="s">
        <v>1174</v>
      </c>
      <c r="B356" s="79" t="s">
        <v>1175</v>
      </c>
      <c r="C356" s="80"/>
      <c r="D356" s="80"/>
      <c r="E356" s="80">
        <f>SUMIF(Balance!$AB$14:$AB$968,Egresos!A356,Balance!$U$14:$V$968)</f>
        <v>0</v>
      </c>
      <c r="F356" s="80"/>
      <c r="G356" s="58"/>
      <c r="H356" s="59"/>
      <c r="I356" s="59"/>
      <c r="J356" s="59"/>
      <c r="K356" s="59"/>
      <c r="L356" s="59"/>
      <c r="M356" s="59"/>
      <c r="N356" s="59"/>
    </row>
    <row r="357" spans="1:14" s="71" customFormat="1" ht="14.25" customHeight="1" x14ac:dyDescent="0.35">
      <c r="A357" s="78" t="s">
        <v>1176</v>
      </c>
      <c r="B357" s="79" t="s">
        <v>1177</v>
      </c>
      <c r="C357" s="93"/>
      <c r="D357" s="93"/>
      <c r="E357" s="80">
        <f>SUMIF(Balance!$AB$14:$AB$968,Egresos!A357,Balance!$U$14:$V$968)</f>
        <v>0</v>
      </c>
      <c r="F357" s="93"/>
      <c r="G357" s="58"/>
      <c r="H357" s="59"/>
      <c r="I357" s="59"/>
      <c r="J357" s="59"/>
      <c r="K357" s="59"/>
      <c r="L357" s="59"/>
      <c r="M357" s="59"/>
      <c r="N357" s="59"/>
    </row>
    <row r="358" spans="1:14" s="71" customFormat="1" ht="30.75" customHeight="1" x14ac:dyDescent="0.35">
      <c r="A358" s="78" t="s">
        <v>1178</v>
      </c>
      <c r="B358" s="94" t="s">
        <v>1179</v>
      </c>
      <c r="C358" s="93"/>
      <c r="D358" s="93"/>
      <c r="E358" s="80">
        <f>SUMIF(Balance!$AB$14:$AB$968,Egresos!A358,Balance!$U$14:$V$968)</f>
        <v>0</v>
      </c>
      <c r="F358" s="93"/>
      <c r="G358" s="58"/>
      <c r="H358" s="59"/>
      <c r="I358" s="59"/>
      <c r="J358" s="59"/>
      <c r="K358" s="59"/>
      <c r="L358" s="59"/>
      <c r="M358" s="59"/>
      <c r="N358" s="59"/>
    </row>
    <row r="359" spans="1:14" s="71" customFormat="1" ht="14.25" customHeight="1" x14ac:dyDescent="0.35">
      <c r="A359" s="75" t="s">
        <v>1180</v>
      </c>
      <c r="B359" s="76" t="s">
        <v>1181</v>
      </c>
      <c r="C359" s="92"/>
      <c r="D359" s="92"/>
      <c r="E359" s="80">
        <f>SUMIF(Balance!$AB$14:$AB$968,Egresos!A359,Balance!$U$14:$V$968)</f>
        <v>0</v>
      </c>
      <c r="F359" s="92"/>
      <c r="G359" s="58"/>
      <c r="H359" s="59"/>
      <c r="I359" s="59"/>
      <c r="J359" s="59"/>
      <c r="K359" s="59"/>
      <c r="L359" s="59"/>
      <c r="M359" s="59"/>
      <c r="N359" s="59"/>
    </row>
    <row r="360" spans="1:14" s="71" customFormat="1" ht="14.25" customHeight="1" x14ac:dyDescent="0.35">
      <c r="A360" s="75" t="s">
        <v>1182</v>
      </c>
      <c r="B360" s="76" t="s">
        <v>1183</v>
      </c>
      <c r="C360" s="92"/>
      <c r="D360" s="92"/>
      <c r="E360" s="80">
        <f>SUMIF(Balance!$AB$14:$AB$968,Egresos!A360,Balance!$U$14:$V$968)</f>
        <v>0</v>
      </c>
      <c r="F360" s="92"/>
      <c r="G360" s="58"/>
      <c r="H360" s="59"/>
      <c r="I360" s="59"/>
      <c r="J360" s="59"/>
      <c r="K360" s="59"/>
      <c r="L360" s="59"/>
      <c r="M360" s="59"/>
      <c r="N360" s="59"/>
    </row>
    <row r="361" spans="1:14" s="71" customFormat="1" ht="14.25" customHeight="1" x14ac:dyDescent="0.35">
      <c r="A361" s="75" t="s">
        <v>1184</v>
      </c>
      <c r="B361" s="76" t="s">
        <v>1185</v>
      </c>
      <c r="C361" s="77">
        <f>SUM(C362+C363+C364)</f>
        <v>0</v>
      </c>
      <c r="D361" s="77">
        <f>SUM(D362+D363+D364)</f>
        <v>0</v>
      </c>
      <c r="E361" s="77">
        <f>SUM(E362+E363+E364)</f>
        <v>0</v>
      </c>
      <c r="F361" s="77">
        <f>SUM(F362+F363+F364)</f>
        <v>0</v>
      </c>
      <c r="G361" s="58"/>
      <c r="H361" s="59"/>
      <c r="I361" s="59"/>
      <c r="J361" s="59"/>
      <c r="K361" s="59"/>
      <c r="L361" s="59"/>
      <c r="M361" s="59"/>
      <c r="N361" s="59"/>
    </row>
    <row r="362" spans="1:14" s="71" customFormat="1" ht="14.25" customHeight="1" x14ac:dyDescent="0.35">
      <c r="A362" s="78" t="s">
        <v>1186</v>
      </c>
      <c r="B362" s="79" t="s">
        <v>1187</v>
      </c>
      <c r="C362" s="80"/>
      <c r="D362" s="80"/>
      <c r="E362" s="80">
        <f>SUMIF(Balance!$AB$14:$AB$968,Egresos!A362,Balance!$U$14:$V$968)</f>
        <v>0</v>
      </c>
      <c r="F362" s="80"/>
      <c r="G362" s="58"/>
      <c r="H362" s="59"/>
      <c r="I362" s="59"/>
      <c r="J362" s="59"/>
      <c r="K362" s="59"/>
      <c r="L362" s="59"/>
      <c r="M362" s="59"/>
      <c r="N362" s="59"/>
    </row>
    <row r="363" spans="1:14" s="71" customFormat="1" ht="14.25" customHeight="1" x14ac:dyDescent="0.35">
      <c r="A363" s="78" t="s">
        <v>1188</v>
      </c>
      <c r="B363" s="79" t="s">
        <v>1189</v>
      </c>
      <c r="C363" s="80"/>
      <c r="D363" s="80"/>
      <c r="E363" s="80">
        <f>SUMIF(Balance!$AB$14:$AB$968,Egresos!A363,Balance!$U$14:$V$968)</f>
        <v>0</v>
      </c>
      <c r="F363" s="80"/>
      <c r="G363" s="58"/>
      <c r="H363" s="59"/>
      <c r="I363" s="59"/>
      <c r="J363" s="59"/>
      <c r="K363" s="59"/>
      <c r="L363" s="59"/>
      <c r="M363" s="59"/>
      <c r="N363" s="59"/>
    </row>
    <row r="364" spans="1:14" s="71" customFormat="1" ht="14.25" customHeight="1" x14ac:dyDescent="0.35">
      <c r="A364" s="78" t="s">
        <v>1190</v>
      </c>
      <c r="B364" s="79" t="s">
        <v>1191</v>
      </c>
      <c r="C364" s="80"/>
      <c r="D364" s="80"/>
      <c r="E364" s="80">
        <f>SUMIF(Balance!$AB$14:$AB$968,Egresos!A364,Balance!$U$14:$V$968)</f>
        <v>0</v>
      </c>
      <c r="F364" s="80"/>
      <c r="G364" s="58"/>
      <c r="H364" s="59"/>
      <c r="I364" s="59"/>
      <c r="J364" s="59"/>
      <c r="K364" s="59"/>
      <c r="L364" s="59"/>
      <c r="M364" s="59"/>
      <c r="N364" s="59"/>
    </row>
    <row r="365" spans="1:14" s="71" customFormat="1" ht="14.25" customHeight="1" x14ac:dyDescent="0.35">
      <c r="A365" s="72" t="s">
        <v>1192</v>
      </c>
      <c r="B365" s="73" t="s">
        <v>1193</v>
      </c>
      <c r="C365" s="74">
        <f>C366+C367</f>
        <v>0</v>
      </c>
      <c r="D365" s="74">
        <f>D366+D367</f>
        <v>0</v>
      </c>
      <c r="E365" s="74">
        <f>E366+E367</f>
        <v>0</v>
      </c>
      <c r="F365" s="74">
        <f>F366+F367</f>
        <v>0</v>
      </c>
      <c r="G365" s="58"/>
      <c r="H365" s="59"/>
      <c r="I365" s="59"/>
      <c r="J365" s="59"/>
      <c r="K365" s="59"/>
      <c r="L365" s="59"/>
      <c r="M365" s="59"/>
      <c r="N365" s="59"/>
    </row>
    <row r="366" spans="1:14" s="71" customFormat="1" ht="14.25" customHeight="1" x14ac:dyDescent="0.35">
      <c r="A366" s="75" t="s">
        <v>1194</v>
      </c>
      <c r="B366" s="76" t="s">
        <v>1195</v>
      </c>
      <c r="C366" s="92"/>
      <c r="D366" s="92"/>
      <c r="E366" s="80">
        <f>SUMIF(Balance!$AB$14:$AB$968,Egresos!A366,Balance!$U$14:$V$968)</f>
        <v>0</v>
      </c>
      <c r="F366" s="92"/>
      <c r="G366" s="58"/>
      <c r="H366" s="59"/>
      <c r="I366" s="59"/>
      <c r="J366" s="59"/>
      <c r="K366" s="59"/>
      <c r="L366" s="59"/>
      <c r="M366" s="59"/>
      <c r="N366" s="59"/>
    </row>
    <row r="367" spans="1:14" s="71" customFormat="1" ht="14.25" customHeight="1" x14ac:dyDescent="0.35">
      <c r="A367" s="75" t="s">
        <v>1196</v>
      </c>
      <c r="B367" s="76" t="s">
        <v>1197</v>
      </c>
      <c r="C367" s="92"/>
      <c r="D367" s="92"/>
      <c r="E367" s="80">
        <f>SUMIF(Balance!$AB$14:$AB$968,Egresos!A367,Balance!$U$14:$V$968)</f>
        <v>0</v>
      </c>
      <c r="F367" s="92"/>
      <c r="G367" s="58"/>
      <c r="H367" s="59"/>
      <c r="I367" s="59"/>
      <c r="J367" s="59"/>
      <c r="K367" s="59"/>
      <c r="L367" s="59"/>
      <c r="M367" s="59"/>
      <c r="N367" s="59"/>
    </row>
    <row r="368" spans="1:14" s="71" customFormat="1" ht="14.25" customHeight="1" x14ac:dyDescent="0.35">
      <c r="A368" s="66" t="s">
        <v>1198</v>
      </c>
      <c r="B368" s="67" t="s">
        <v>1199</v>
      </c>
      <c r="C368" s="68">
        <f>SUM(C369:C370)</f>
        <v>0</v>
      </c>
      <c r="D368" s="68">
        <f>SUM(D369:D370)</f>
        <v>0</v>
      </c>
      <c r="E368" s="68">
        <f>SUM(E369:E370)</f>
        <v>0</v>
      </c>
      <c r="F368" s="68">
        <f>SUM(F369:F370)</f>
        <v>0</v>
      </c>
      <c r="G368" s="58"/>
      <c r="H368" s="59"/>
      <c r="I368" s="59"/>
      <c r="J368" s="59"/>
      <c r="K368" s="59"/>
      <c r="L368" s="59"/>
      <c r="M368" s="59"/>
      <c r="N368" s="59"/>
    </row>
    <row r="369" spans="1:14" s="71" customFormat="1" ht="14.25" customHeight="1" x14ac:dyDescent="0.35">
      <c r="A369" s="72" t="s">
        <v>1200</v>
      </c>
      <c r="B369" s="72" t="s">
        <v>1201</v>
      </c>
      <c r="C369" s="92"/>
      <c r="D369" s="92"/>
      <c r="E369" s="80">
        <f>SUMIF(Balance!$AB$14:$AB$968,Egresos!A369,Balance!$U$14:$V$968)</f>
        <v>0</v>
      </c>
      <c r="F369" s="92"/>
      <c r="G369" s="58"/>
      <c r="H369" s="59"/>
      <c r="I369" s="59"/>
      <c r="J369" s="59"/>
      <c r="K369" s="59"/>
      <c r="L369" s="59"/>
      <c r="M369" s="59"/>
      <c r="N369" s="59"/>
    </row>
    <row r="370" spans="1:14" s="71" customFormat="1" ht="14.25" customHeight="1" x14ac:dyDescent="0.35">
      <c r="A370" s="95" t="s">
        <v>1202</v>
      </c>
      <c r="B370" s="96" t="s">
        <v>1203</v>
      </c>
      <c r="C370" s="92"/>
      <c r="D370" s="92"/>
      <c r="E370" s="80">
        <f>SUMIF(Balance!$AB$14:$AB$968,Egresos!A370,Balance!$U$14:$V$968)</f>
        <v>0</v>
      </c>
      <c r="F370" s="92"/>
      <c r="G370" s="58"/>
      <c r="H370" s="59"/>
      <c r="I370" s="59"/>
      <c r="J370" s="59"/>
      <c r="K370" s="59"/>
      <c r="L370" s="59"/>
      <c r="M370" s="59"/>
      <c r="N370" s="59"/>
    </row>
    <row r="371" spans="1:14" s="71" customFormat="1" ht="14.25" customHeight="1" x14ac:dyDescent="0.35">
      <c r="A371" s="66" t="s">
        <v>1204</v>
      </c>
      <c r="B371" s="67" t="s">
        <v>1205</v>
      </c>
      <c r="C371" s="68">
        <f>SUM(C372+C373+C374)</f>
        <v>0</v>
      </c>
      <c r="D371" s="68">
        <f>SUM(D372+D373+D374)</f>
        <v>3520000</v>
      </c>
      <c r="E371" s="68">
        <f>SUM(E372+E373+E374)</f>
        <v>3520000</v>
      </c>
      <c r="F371" s="68">
        <f>SUM(F372+F373+F374)</f>
        <v>0</v>
      </c>
      <c r="G371" s="69" t="s">
        <v>284</v>
      </c>
      <c r="H371" s="59"/>
      <c r="I371" s="59"/>
      <c r="J371" s="59"/>
      <c r="K371" s="59"/>
      <c r="L371" s="59"/>
      <c r="M371" s="59"/>
      <c r="N371" s="59"/>
    </row>
    <row r="372" spans="1:14" s="71" customFormat="1" ht="14.25" customHeight="1" x14ac:dyDescent="0.35">
      <c r="A372" s="72" t="s">
        <v>1206</v>
      </c>
      <c r="B372" s="73" t="s">
        <v>1207</v>
      </c>
      <c r="C372" s="92"/>
      <c r="D372" s="92"/>
      <c r="E372" s="80">
        <f>SUMIF(Balance!$AB$14:$AB$968,Egresos!A372,Balance!$U$14:$V$968)</f>
        <v>0</v>
      </c>
      <c r="F372" s="92"/>
      <c r="G372" s="58"/>
      <c r="H372" s="59"/>
      <c r="I372" s="59"/>
      <c r="J372" s="59"/>
      <c r="K372" s="59"/>
      <c r="L372" s="59"/>
      <c r="M372" s="59"/>
      <c r="N372" s="59"/>
    </row>
    <row r="373" spans="1:14" s="71" customFormat="1" ht="14.25" customHeight="1" x14ac:dyDescent="0.35">
      <c r="A373" s="72" t="s">
        <v>1208</v>
      </c>
      <c r="B373" s="73" t="s">
        <v>1209</v>
      </c>
      <c r="C373" s="80">
        <v>0</v>
      </c>
      <c r="D373" s="80">
        <v>3520000</v>
      </c>
      <c r="E373" s="80">
        <f>SUMIF(Balance!$AB$14:$AB$968,Egresos!A373,Balance!$U$14:$V$968)</f>
        <v>3520000</v>
      </c>
      <c r="F373" s="80">
        <f t="shared" ref="F373" si="35">+D373-E373</f>
        <v>0</v>
      </c>
      <c r="G373" s="58"/>
      <c r="H373" s="59"/>
      <c r="I373" s="59"/>
      <c r="J373" s="59"/>
      <c r="K373" s="59"/>
      <c r="L373" s="59"/>
      <c r="M373" s="59"/>
      <c r="N373" s="59"/>
    </row>
    <row r="374" spans="1:14" s="71" customFormat="1" ht="14.25" customHeight="1" x14ac:dyDescent="0.35">
      <c r="A374" s="72" t="s">
        <v>1210</v>
      </c>
      <c r="B374" s="73" t="s">
        <v>1211</v>
      </c>
      <c r="C374" s="74">
        <f>SUM(C375+C376+C377)</f>
        <v>0</v>
      </c>
      <c r="D374" s="74">
        <f>SUM(D375+D376+D377)</f>
        <v>0</v>
      </c>
      <c r="E374" s="74">
        <f>SUM(E375+E376+E377)</f>
        <v>0</v>
      </c>
      <c r="F374" s="74">
        <f>SUM(F375+F376+F377)</f>
        <v>0</v>
      </c>
      <c r="G374" s="58"/>
      <c r="H374" s="59"/>
      <c r="I374" s="59"/>
      <c r="J374" s="59"/>
      <c r="K374" s="59"/>
      <c r="L374" s="59"/>
      <c r="M374" s="59"/>
      <c r="N374" s="59"/>
    </row>
    <row r="375" spans="1:14" s="71" customFormat="1" ht="14.25" customHeight="1" x14ac:dyDescent="0.35">
      <c r="A375" s="75" t="s">
        <v>1212</v>
      </c>
      <c r="B375" s="76" t="s">
        <v>472</v>
      </c>
      <c r="C375" s="92"/>
      <c r="D375" s="92"/>
      <c r="E375" s="80">
        <f>SUMIF(Balance!$AB$14:$AB$968,Egresos!A375,Balance!$U$14:$V$968)</f>
        <v>0</v>
      </c>
      <c r="F375" s="92"/>
      <c r="G375" s="58"/>
      <c r="H375" s="59"/>
      <c r="I375" s="59"/>
      <c r="J375" s="59"/>
      <c r="K375" s="59"/>
      <c r="L375" s="59"/>
      <c r="M375" s="59"/>
      <c r="N375" s="59"/>
    </row>
    <row r="376" spans="1:14" s="71" customFormat="1" ht="14.25" customHeight="1" x14ac:dyDescent="0.35">
      <c r="A376" s="75" t="s">
        <v>1213</v>
      </c>
      <c r="B376" s="76" t="s">
        <v>1214</v>
      </c>
      <c r="C376" s="92"/>
      <c r="D376" s="92"/>
      <c r="E376" s="80">
        <f>SUMIF(Balance!$AB$14:$AB$968,Egresos!A376,Balance!$U$14:$V$968)</f>
        <v>0</v>
      </c>
      <c r="F376" s="92"/>
      <c r="G376" s="58"/>
      <c r="H376" s="59"/>
      <c r="I376" s="59"/>
      <c r="J376" s="59"/>
      <c r="K376" s="59"/>
      <c r="L376" s="59"/>
      <c r="M376" s="59"/>
      <c r="N376" s="59"/>
    </row>
    <row r="377" spans="1:14" s="71" customFormat="1" ht="14.25" customHeight="1" x14ac:dyDescent="0.35">
      <c r="A377" s="75" t="s">
        <v>1215</v>
      </c>
      <c r="B377" s="76" t="s">
        <v>1216</v>
      </c>
      <c r="C377" s="92"/>
      <c r="D377" s="92"/>
      <c r="E377" s="80">
        <f>SUMIF(Balance!$AB$14:$AB$968,Egresos!A377,Balance!$U$14:$V$968)</f>
        <v>0</v>
      </c>
      <c r="F377" s="92"/>
      <c r="G377" s="58"/>
      <c r="H377" s="59"/>
      <c r="I377" s="59"/>
      <c r="J377" s="59"/>
      <c r="K377" s="59"/>
      <c r="L377" s="59"/>
      <c r="M377" s="59"/>
      <c r="N377" s="59"/>
    </row>
    <row r="378" spans="1:14" s="71" customFormat="1" ht="14.25" customHeight="1" x14ac:dyDescent="0.35">
      <c r="A378" s="66" t="s">
        <v>1217</v>
      </c>
      <c r="B378" s="67" t="s">
        <v>1218</v>
      </c>
      <c r="C378" s="68">
        <f>SUM(C379+C380+C381+C382+C383+C387+C390+C393)</f>
        <v>10000000</v>
      </c>
      <c r="D378" s="68">
        <f>SUM(D379+D380+D381+D382+D383+D387+D390+D393)</f>
        <v>96676257</v>
      </c>
      <c r="E378" s="68">
        <f>SUM(E379+E380+E381+E382+E383+E387+E390+E393)</f>
        <v>96676257</v>
      </c>
      <c r="F378" s="68">
        <f>SUM(F379+F380+F381+F382+F383+F387+F390+F393)</f>
        <v>0</v>
      </c>
      <c r="G378" s="69" t="s">
        <v>284</v>
      </c>
      <c r="H378" s="59"/>
      <c r="I378" s="59"/>
      <c r="J378" s="59"/>
      <c r="K378" s="59"/>
      <c r="L378" s="59"/>
      <c r="M378" s="59"/>
      <c r="N378" s="59"/>
    </row>
    <row r="379" spans="1:14" s="71" customFormat="1" ht="14.25" customHeight="1" x14ac:dyDescent="0.35">
      <c r="A379" s="72" t="s">
        <v>1219</v>
      </c>
      <c r="B379" s="73" t="s">
        <v>485</v>
      </c>
      <c r="C379" s="92"/>
      <c r="D379" s="92"/>
      <c r="E379" s="80">
        <f>SUMIF(Balance!$AB$14:$AB$968,Egresos!A379,Balance!$U$14:$V$968)</f>
        <v>0</v>
      </c>
      <c r="F379" s="92"/>
      <c r="G379" s="58"/>
      <c r="H379" s="59"/>
      <c r="I379" s="59"/>
      <c r="J379" s="59"/>
      <c r="K379" s="59"/>
      <c r="L379" s="59"/>
      <c r="M379" s="59"/>
      <c r="N379" s="59"/>
    </row>
    <row r="380" spans="1:14" s="71" customFormat="1" ht="14.25" customHeight="1" x14ac:dyDescent="0.35">
      <c r="A380" s="72" t="s">
        <v>1220</v>
      </c>
      <c r="B380" s="73" t="s">
        <v>487</v>
      </c>
      <c r="C380" s="92"/>
      <c r="D380" s="92"/>
      <c r="E380" s="80">
        <f>SUMIF(Balance!$AB$14:$AB$968,Egresos!A380,Balance!$U$14:$V$968)</f>
        <v>0</v>
      </c>
      <c r="F380" s="92"/>
      <c r="G380" s="58"/>
      <c r="H380" s="59"/>
      <c r="I380" s="59"/>
      <c r="J380" s="59"/>
      <c r="K380" s="59"/>
      <c r="L380" s="59"/>
      <c r="M380" s="59"/>
      <c r="N380" s="59"/>
    </row>
    <row r="381" spans="1:14" s="71" customFormat="1" ht="14.25" customHeight="1" x14ac:dyDescent="0.35">
      <c r="A381" s="72" t="s">
        <v>1221</v>
      </c>
      <c r="B381" s="73" t="s">
        <v>489</v>
      </c>
      <c r="C381" s="92"/>
      <c r="D381" s="92"/>
      <c r="E381" s="80">
        <f>SUMIF(Balance!$AB$14:$AB$968,Egresos!A381,Balance!$U$14:$V$968)</f>
        <v>0</v>
      </c>
      <c r="F381" s="92"/>
      <c r="G381" s="58"/>
      <c r="H381" s="108"/>
      <c r="I381" s="59"/>
      <c r="J381" s="59"/>
      <c r="K381" s="59"/>
      <c r="L381" s="59"/>
      <c r="M381" s="59"/>
      <c r="N381" s="59"/>
    </row>
    <row r="382" spans="1:14" s="71" customFormat="1" ht="14.25" customHeight="1" x14ac:dyDescent="0.35">
      <c r="A382" s="72" t="s">
        <v>1222</v>
      </c>
      <c r="B382" s="73" t="s">
        <v>491</v>
      </c>
      <c r="C382" s="80">
        <v>10000000</v>
      </c>
      <c r="D382" s="80">
        <v>31593121</v>
      </c>
      <c r="E382" s="80">
        <f>SUMIF(Balance!$AB$14:$AB$968,Egresos!A382,Balance!$U$14:$V$968)</f>
        <v>31593121</v>
      </c>
      <c r="F382" s="80">
        <f t="shared" ref="F382:F389" si="36">+D382-E382</f>
        <v>0</v>
      </c>
      <c r="G382" s="58"/>
      <c r="H382" s="59"/>
      <c r="I382" s="59"/>
      <c r="J382" s="59"/>
      <c r="K382" s="59"/>
      <c r="L382" s="59"/>
      <c r="M382" s="59"/>
      <c r="N382" s="59"/>
    </row>
    <row r="383" spans="1:14" s="71" customFormat="1" ht="14.25" customHeight="1" x14ac:dyDescent="0.35">
      <c r="A383" s="72" t="s">
        <v>1223</v>
      </c>
      <c r="B383" s="73" t="s">
        <v>493</v>
      </c>
      <c r="C383" s="74">
        <f>SUM(C384+C385+C386)</f>
        <v>0</v>
      </c>
      <c r="D383" s="74">
        <f>SUM(D384+D385+D386)</f>
        <v>39722431</v>
      </c>
      <c r="E383" s="74">
        <f>SUM(E384+E385+E386)</f>
        <v>39722431</v>
      </c>
      <c r="F383" s="74">
        <f>SUM(F384+F385+F386)</f>
        <v>0</v>
      </c>
      <c r="G383" s="58"/>
      <c r="H383" s="59"/>
      <c r="I383" s="59"/>
      <c r="J383" s="59"/>
      <c r="K383" s="59"/>
      <c r="L383" s="59"/>
      <c r="M383" s="59"/>
      <c r="N383" s="59"/>
    </row>
    <row r="384" spans="1:14" s="71" customFormat="1" ht="14.25" customHeight="1" x14ac:dyDescent="0.35">
      <c r="A384" s="75" t="s">
        <v>1224</v>
      </c>
      <c r="B384" s="76" t="s">
        <v>38</v>
      </c>
      <c r="C384" s="80">
        <v>0</v>
      </c>
      <c r="D384" s="80">
        <v>0</v>
      </c>
      <c r="E384" s="80">
        <f>SUMIF(Balance!$AB$14:$AB$968,Egresos!A384,Balance!$U$14:$V$968)</f>
        <v>0</v>
      </c>
      <c r="F384" s="80">
        <f t="shared" si="36"/>
        <v>0</v>
      </c>
      <c r="G384" s="58"/>
      <c r="H384" s="59"/>
      <c r="I384" s="59"/>
      <c r="J384" s="59"/>
      <c r="K384" s="59"/>
      <c r="L384" s="59"/>
      <c r="M384" s="59"/>
      <c r="N384" s="59"/>
    </row>
    <row r="385" spans="1:14" s="71" customFormat="1" ht="14.25" customHeight="1" x14ac:dyDescent="0.35">
      <c r="A385" s="75" t="s">
        <v>1225</v>
      </c>
      <c r="B385" s="76" t="s">
        <v>1226</v>
      </c>
      <c r="C385" s="80"/>
      <c r="D385" s="80">
        <v>26606249</v>
      </c>
      <c r="E385" s="80">
        <f>SUMIF(Balance!$AB$14:$AB$968,Egresos!A385,Balance!$U$14:$V$968)</f>
        <v>26606249</v>
      </c>
      <c r="F385" s="80">
        <f t="shared" si="36"/>
        <v>0</v>
      </c>
      <c r="G385" s="58"/>
      <c r="H385" s="59"/>
      <c r="I385" s="59"/>
      <c r="J385" s="59"/>
      <c r="K385" s="59"/>
      <c r="L385" s="59"/>
      <c r="M385" s="59"/>
      <c r="N385" s="59"/>
    </row>
    <row r="386" spans="1:14" s="71" customFormat="1" ht="14.25" customHeight="1" x14ac:dyDescent="0.35">
      <c r="A386" s="75" t="s">
        <v>1227</v>
      </c>
      <c r="B386" s="76" t="s">
        <v>318</v>
      </c>
      <c r="C386" s="80"/>
      <c r="D386" s="80">
        <v>13116182</v>
      </c>
      <c r="E386" s="80">
        <f>SUMIF(Balance!$AB$14:$AB$968,Egresos!A386,Balance!$U$14:$V$968)</f>
        <v>13116182</v>
      </c>
      <c r="F386" s="80">
        <f t="shared" si="36"/>
        <v>0</v>
      </c>
      <c r="G386" s="58"/>
      <c r="H386" s="59"/>
      <c r="I386" s="59"/>
      <c r="J386" s="59"/>
      <c r="K386" s="59"/>
      <c r="L386" s="59"/>
      <c r="M386" s="59"/>
      <c r="N386" s="59"/>
    </row>
    <row r="387" spans="1:14" s="71" customFormat="1" ht="14.25" customHeight="1" x14ac:dyDescent="0.35">
      <c r="A387" s="72" t="s">
        <v>1228</v>
      </c>
      <c r="B387" s="73" t="s">
        <v>495</v>
      </c>
      <c r="C387" s="74">
        <f>SUM(C388+C389)</f>
        <v>0</v>
      </c>
      <c r="D387" s="74">
        <f>SUM(D388+D389)</f>
        <v>25360705</v>
      </c>
      <c r="E387" s="74">
        <f>SUM(E388+E389)</f>
        <v>25360705</v>
      </c>
      <c r="F387" s="74">
        <f>SUM(F388+F389)</f>
        <v>0</v>
      </c>
      <c r="G387" s="58"/>
      <c r="H387" s="59"/>
      <c r="I387" s="59"/>
      <c r="J387" s="59"/>
      <c r="K387" s="59"/>
      <c r="L387" s="59"/>
      <c r="M387" s="59"/>
      <c r="N387" s="59"/>
    </row>
    <row r="388" spans="1:14" s="71" customFormat="1" ht="14.25" customHeight="1" x14ac:dyDescent="0.35">
      <c r="A388" s="75" t="s">
        <v>1229</v>
      </c>
      <c r="B388" s="76" t="s">
        <v>41</v>
      </c>
      <c r="C388" s="80">
        <v>0</v>
      </c>
      <c r="D388" s="80">
        <v>25360705</v>
      </c>
      <c r="E388" s="80">
        <f>SUMIF(Balance!$AB$14:$AB$968,Egresos!A388,Balance!$U$14:$V$968)</f>
        <v>25360705</v>
      </c>
      <c r="F388" s="80">
        <f t="shared" si="36"/>
        <v>0</v>
      </c>
      <c r="G388" s="58"/>
      <c r="H388" s="59"/>
      <c r="I388" s="59"/>
      <c r="J388" s="59"/>
      <c r="K388" s="59"/>
      <c r="L388" s="59"/>
      <c r="M388" s="59"/>
      <c r="N388" s="59"/>
    </row>
    <row r="389" spans="1:14" s="71" customFormat="1" ht="14.25" customHeight="1" x14ac:dyDescent="0.35">
      <c r="A389" s="75" t="s">
        <v>1230</v>
      </c>
      <c r="B389" s="76" t="s">
        <v>1231</v>
      </c>
      <c r="C389" s="92"/>
      <c r="D389" s="92"/>
      <c r="E389" s="80">
        <f>SUMIF(Balance!$AB$14:$AB$968,Egresos!A389,Balance!$U$14:$V$968)</f>
        <v>0</v>
      </c>
      <c r="F389" s="80">
        <f t="shared" si="36"/>
        <v>0</v>
      </c>
      <c r="G389" s="58"/>
      <c r="H389" s="59"/>
      <c r="I389" s="59"/>
      <c r="J389" s="59"/>
      <c r="K389" s="59"/>
      <c r="L389" s="59"/>
      <c r="M389" s="59"/>
      <c r="N389" s="59"/>
    </row>
    <row r="390" spans="1:14" s="71" customFormat="1" ht="14.25" customHeight="1" x14ac:dyDescent="0.35">
      <c r="A390" s="72" t="s">
        <v>1232</v>
      </c>
      <c r="B390" s="73" t="s">
        <v>497</v>
      </c>
      <c r="C390" s="74">
        <f>SUM(C391+C392)</f>
        <v>0</v>
      </c>
      <c r="D390" s="74">
        <f>SUM(D391+D392)</f>
        <v>0</v>
      </c>
      <c r="E390" s="74">
        <f>SUM(E391+E392)</f>
        <v>0</v>
      </c>
      <c r="F390" s="74">
        <f>SUM(F391+F392)</f>
        <v>0</v>
      </c>
      <c r="G390" s="58"/>
      <c r="H390" s="59"/>
      <c r="I390" s="59"/>
      <c r="J390" s="59"/>
      <c r="K390" s="59"/>
      <c r="L390" s="59"/>
      <c r="M390" s="59"/>
      <c r="N390" s="59"/>
    </row>
    <row r="391" spans="1:14" s="71" customFormat="1" ht="14.25" customHeight="1" x14ac:dyDescent="0.35">
      <c r="A391" s="75" t="s">
        <v>1233</v>
      </c>
      <c r="B391" s="76" t="s">
        <v>1234</v>
      </c>
      <c r="C391" s="92"/>
      <c r="D391" s="92"/>
      <c r="E391" s="80">
        <f>SUMIF(Balance!$AB$14:$AB$968,Egresos!A391,Balance!$U$14:$V$968)</f>
        <v>0</v>
      </c>
      <c r="F391" s="92"/>
      <c r="G391" s="58"/>
      <c r="H391" s="59"/>
      <c r="I391" s="59"/>
      <c r="J391" s="59"/>
      <c r="K391" s="59"/>
      <c r="L391" s="59"/>
      <c r="M391" s="59"/>
      <c r="N391" s="59"/>
    </row>
    <row r="392" spans="1:14" s="71" customFormat="1" ht="14.25" customHeight="1" x14ac:dyDescent="0.35">
      <c r="A392" s="75" t="s">
        <v>1235</v>
      </c>
      <c r="B392" s="76" t="s">
        <v>1236</v>
      </c>
      <c r="C392" s="92"/>
      <c r="D392" s="92"/>
      <c r="E392" s="80">
        <f>SUMIF(Balance!$AB$14:$AB$968,Egresos!A392,Balance!$U$14:$V$968)</f>
        <v>0</v>
      </c>
      <c r="F392" s="92"/>
      <c r="G392" s="58"/>
      <c r="H392" s="59"/>
      <c r="I392" s="59"/>
      <c r="J392" s="59"/>
      <c r="K392" s="59"/>
      <c r="L392" s="59"/>
      <c r="M392" s="59"/>
      <c r="N392" s="59"/>
    </row>
    <row r="393" spans="1:14" s="71" customFormat="1" ht="14.25" customHeight="1" x14ac:dyDescent="0.35">
      <c r="A393" s="72" t="s">
        <v>1237</v>
      </c>
      <c r="B393" s="73" t="s">
        <v>499</v>
      </c>
      <c r="C393" s="92"/>
      <c r="D393" s="92"/>
      <c r="E393" s="80">
        <f>SUMIF(Balance!$AB$14:$AB$968,Egresos!A393,Balance!$U$14:$V$968)</f>
        <v>0</v>
      </c>
      <c r="F393" s="92"/>
      <c r="G393" s="58"/>
      <c r="H393" s="59"/>
      <c r="I393" s="59"/>
      <c r="J393" s="59"/>
      <c r="K393" s="59"/>
      <c r="L393" s="59"/>
      <c r="M393" s="59"/>
      <c r="N393" s="59"/>
    </row>
    <row r="394" spans="1:14" s="71" customFormat="1" ht="14.25" customHeight="1" x14ac:dyDescent="0.35">
      <c r="A394" s="66" t="s">
        <v>1238</v>
      </c>
      <c r="B394" s="67" t="s">
        <v>1239</v>
      </c>
      <c r="C394" s="68">
        <f>SUM(C395+C400+C401)</f>
        <v>0</v>
      </c>
      <c r="D394" s="68">
        <f>SUM(D395+D400+D401)</f>
        <v>0</v>
      </c>
      <c r="E394" s="68">
        <f>SUM(E395+E400+E401)</f>
        <v>0</v>
      </c>
      <c r="F394" s="68">
        <f>SUM(F395+F400+F401)</f>
        <v>0</v>
      </c>
      <c r="G394" s="69" t="s">
        <v>284</v>
      </c>
      <c r="H394" s="59"/>
      <c r="I394" s="59"/>
      <c r="J394" s="59"/>
      <c r="K394" s="59"/>
      <c r="L394" s="59"/>
      <c r="M394" s="59"/>
      <c r="N394" s="59"/>
    </row>
    <row r="395" spans="1:14" s="71" customFormat="1" ht="14.25" customHeight="1" x14ac:dyDescent="0.35">
      <c r="A395" s="72" t="s">
        <v>1240</v>
      </c>
      <c r="B395" s="72" t="s">
        <v>1241</v>
      </c>
      <c r="C395" s="74">
        <f>SUM(C396+C397+C398+C399)</f>
        <v>0</v>
      </c>
      <c r="D395" s="74">
        <f>SUM(D396+D397+D398+D399)</f>
        <v>0</v>
      </c>
      <c r="E395" s="74">
        <f>SUM(E396+E397+E398+E399)</f>
        <v>0</v>
      </c>
      <c r="F395" s="74">
        <f>SUM(F396+F397+F398+F399)</f>
        <v>0</v>
      </c>
      <c r="G395" s="58"/>
      <c r="H395" s="59"/>
      <c r="I395" s="59"/>
      <c r="J395" s="59"/>
      <c r="K395" s="59"/>
      <c r="L395" s="59"/>
      <c r="M395" s="59"/>
      <c r="N395" s="59"/>
    </row>
    <row r="396" spans="1:14" s="71" customFormat="1" ht="14.25" customHeight="1" x14ac:dyDescent="0.35">
      <c r="A396" s="75" t="s">
        <v>1242</v>
      </c>
      <c r="B396" s="76" t="s">
        <v>505</v>
      </c>
      <c r="C396" s="92"/>
      <c r="D396" s="92"/>
      <c r="E396" s="80">
        <f>SUMIF(Balance!$AB$14:$AB$968,Egresos!A396,Balance!$U$14:$V$968)</f>
        <v>0</v>
      </c>
      <c r="F396" s="92"/>
      <c r="G396" s="58"/>
      <c r="H396" s="59"/>
      <c r="I396" s="59"/>
      <c r="J396" s="59"/>
      <c r="K396" s="59"/>
      <c r="L396" s="59"/>
      <c r="M396" s="59"/>
      <c r="N396" s="59"/>
    </row>
    <row r="397" spans="1:14" s="71" customFormat="1" ht="14.25" customHeight="1" x14ac:dyDescent="0.35">
      <c r="A397" s="75" t="s">
        <v>1243</v>
      </c>
      <c r="B397" s="76" t="s">
        <v>507</v>
      </c>
      <c r="C397" s="92"/>
      <c r="D397" s="92"/>
      <c r="E397" s="80">
        <f>SUMIF(Balance!$AB$14:$AB$968,Egresos!A397,Balance!$U$14:$V$968)</f>
        <v>0</v>
      </c>
      <c r="F397" s="92"/>
      <c r="G397" s="58"/>
      <c r="H397" s="59"/>
      <c r="I397" s="59"/>
      <c r="J397" s="59"/>
      <c r="K397" s="59"/>
      <c r="L397" s="59"/>
      <c r="M397" s="59"/>
      <c r="N397" s="59"/>
    </row>
    <row r="398" spans="1:14" s="71" customFormat="1" ht="14.25" customHeight="1" x14ac:dyDescent="0.35">
      <c r="A398" s="75" t="s">
        <v>1244</v>
      </c>
      <c r="B398" s="76" t="s">
        <v>1245</v>
      </c>
      <c r="C398" s="92"/>
      <c r="D398" s="92"/>
      <c r="E398" s="80">
        <f>SUMIF(Balance!$AB$14:$AB$968,Egresos!A398,Balance!$U$14:$V$968)</f>
        <v>0</v>
      </c>
      <c r="F398" s="92"/>
      <c r="G398" s="58"/>
      <c r="H398" s="59"/>
      <c r="I398" s="59"/>
      <c r="J398" s="59"/>
      <c r="K398" s="59"/>
      <c r="L398" s="59"/>
      <c r="M398" s="59"/>
      <c r="N398" s="59"/>
    </row>
    <row r="399" spans="1:14" s="71" customFormat="1" ht="14.25" customHeight="1" x14ac:dyDescent="0.35">
      <c r="A399" s="75" t="s">
        <v>1246</v>
      </c>
      <c r="B399" s="76" t="s">
        <v>312</v>
      </c>
      <c r="C399" s="92"/>
      <c r="D399" s="92"/>
      <c r="E399" s="80">
        <f>SUMIF(Balance!$AB$14:$AB$968,Egresos!A399,Balance!$U$14:$V$968)</f>
        <v>0</v>
      </c>
      <c r="F399" s="92"/>
      <c r="G399" s="58"/>
      <c r="H399" s="59"/>
      <c r="I399" s="59"/>
      <c r="J399" s="59"/>
      <c r="K399" s="59"/>
      <c r="L399" s="59"/>
      <c r="M399" s="59"/>
      <c r="N399" s="59"/>
    </row>
    <row r="400" spans="1:14" s="71" customFormat="1" ht="14.25" customHeight="1" x14ac:dyDescent="0.35">
      <c r="A400" s="72" t="s">
        <v>1247</v>
      </c>
      <c r="B400" s="73" t="s">
        <v>1248</v>
      </c>
      <c r="C400" s="92"/>
      <c r="D400" s="92"/>
      <c r="E400" s="80">
        <f>SUMIF(Balance!$AB$14:$AB$968,Egresos!A400,Balance!$U$14:$V$968)</f>
        <v>0</v>
      </c>
      <c r="F400" s="92"/>
      <c r="G400" s="58"/>
      <c r="H400" s="59"/>
      <c r="I400" s="59"/>
      <c r="J400" s="59"/>
      <c r="K400" s="59"/>
      <c r="L400" s="59"/>
      <c r="M400" s="59"/>
      <c r="N400" s="59"/>
    </row>
    <row r="401" spans="1:14" s="71" customFormat="1" ht="14.25" customHeight="1" x14ac:dyDescent="0.35">
      <c r="A401" s="72" t="s">
        <v>1249</v>
      </c>
      <c r="B401" s="72" t="s">
        <v>512</v>
      </c>
      <c r="C401" s="92"/>
      <c r="D401" s="92"/>
      <c r="E401" s="80">
        <f>SUMIF(Balance!$AB$14:$AB$968,Egresos!A401,Balance!$U$14:$V$968)</f>
        <v>0</v>
      </c>
      <c r="F401" s="92"/>
      <c r="G401" s="58"/>
      <c r="H401" s="59"/>
      <c r="I401" s="59"/>
      <c r="J401" s="59"/>
      <c r="K401" s="59"/>
      <c r="L401" s="59"/>
      <c r="M401" s="59"/>
      <c r="N401" s="59"/>
    </row>
    <row r="402" spans="1:14" s="71" customFormat="1" ht="14.25" customHeight="1" x14ac:dyDescent="0.35">
      <c r="A402" s="66" t="s">
        <v>1250</v>
      </c>
      <c r="B402" s="67" t="s">
        <v>1251</v>
      </c>
      <c r="C402" s="68">
        <f>SUM(C403+C406)</f>
        <v>0</v>
      </c>
      <c r="D402" s="68">
        <f>SUM(D403+D406)</f>
        <v>0</v>
      </c>
      <c r="E402" s="68">
        <f>SUM(E403+E406)</f>
        <v>0</v>
      </c>
      <c r="F402" s="68">
        <f>SUM(F403+F406)</f>
        <v>0</v>
      </c>
      <c r="G402" s="69" t="s">
        <v>284</v>
      </c>
      <c r="H402" s="59"/>
      <c r="I402" s="59"/>
      <c r="J402" s="59"/>
      <c r="K402" s="59"/>
      <c r="L402" s="59"/>
      <c r="M402" s="59"/>
      <c r="N402" s="59"/>
    </row>
    <row r="403" spans="1:14" s="71" customFormat="1" ht="14.25" customHeight="1" x14ac:dyDescent="0.35">
      <c r="A403" s="72" t="s">
        <v>1252</v>
      </c>
      <c r="B403" s="73" t="s">
        <v>1253</v>
      </c>
      <c r="C403" s="74">
        <f>SUM(C404+C405)</f>
        <v>0</v>
      </c>
      <c r="D403" s="74">
        <f>SUM(D404+D405)</f>
        <v>0</v>
      </c>
      <c r="E403" s="74">
        <f>SUM(E404+E405)</f>
        <v>0</v>
      </c>
      <c r="F403" s="74">
        <f>SUM(F404+F405)</f>
        <v>0</v>
      </c>
      <c r="G403" s="58"/>
      <c r="H403" s="59"/>
      <c r="I403" s="59"/>
      <c r="J403" s="59"/>
      <c r="K403" s="59"/>
      <c r="L403" s="59"/>
      <c r="M403" s="59"/>
      <c r="N403" s="59"/>
    </row>
    <row r="404" spans="1:14" s="71" customFormat="1" ht="14.25" customHeight="1" x14ac:dyDescent="0.35">
      <c r="A404" s="75" t="s">
        <v>1254</v>
      </c>
      <c r="B404" s="76" t="s">
        <v>1255</v>
      </c>
      <c r="C404" s="92"/>
      <c r="D404" s="92"/>
      <c r="E404" s="80">
        <f>SUMIF(Balance!$AB$14:$AB$968,Egresos!A404,Balance!$U$14:$V$968)</f>
        <v>0</v>
      </c>
      <c r="F404" s="92"/>
      <c r="G404" s="58"/>
      <c r="H404" s="59"/>
      <c r="I404" s="59"/>
      <c r="J404" s="59"/>
      <c r="K404" s="59"/>
      <c r="L404" s="59"/>
      <c r="M404" s="59"/>
      <c r="N404" s="59"/>
    </row>
    <row r="405" spans="1:14" s="71" customFormat="1" ht="14.25" customHeight="1" x14ac:dyDescent="0.35">
      <c r="A405" s="75" t="s">
        <v>1256</v>
      </c>
      <c r="B405" s="76" t="s">
        <v>1257</v>
      </c>
      <c r="C405" s="92"/>
      <c r="D405" s="92"/>
      <c r="E405" s="80">
        <f>SUMIF(Balance!$AB$14:$AB$968,Egresos!A405,Balance!$U$14:$V$968)</f>
        <v>0</v>
      </c>
      <c r="F405" s="92"/>
      <c r="G405" s="58"/>
      <c r="H405" s="59"/>
      <c r="I405" s="59"/>
      <c r="J405" s="59"/>
      <c r="K405" s="59"/>
      <c r="L405" s="59"/>
      <c r="M405" s="59"/>
      <c r="N405" s="59"/>
    </row>
    <row r="406" spans="1:14" s="71" customFormat="1" ht="14.25" customHeight="1" x14ac:dyDescent="0.35">
      <c r="A406" s="72" t="s">
        <v>1258</v>
      </c>
      <c r="B406" s="72" t="s">
        <v>1259</v>
      </c>
      <c r="C406" s="74">
        <f>SUM(C407+C408+C409+C410+C411+C412+C413+C414)</f>
        <v>0</v>
      </c>
      <c r="D406" s="74">
        <f>SUM(D407+D408+D409+D410+D411+D412+D413+D414)</f>
        <v>0</v>
      </c>
      <c r="E406" s="74">
        <f>SUM(E407+E408+E409+E410+E411+E412+E413+E414)</f>
        <v>0</v>
      </c>
      <c r="F406" s="74">
        <f>SUM(F407+F408+F409+F410+F411+F412+F413+F414)</f>
        <v>0</v>
      </c>
      <c r="G406" s="58"/>
      <c r="H406" s="59"/>
      <c r="I406" s="59"/>
      <c r="J406" s="59"/>
      <c r="K406" s="59"/>
      <c r="L406" s="59"/>
      <c r="M406" s="59"/>
      <c r="N406" s="59"/>
    </row>
    <row r="407" spans="1:14" s="71" customFormat="1" ht="14.25" customHeight="1" x14ac:dyDescent="0.35">
      <c r="A407" s="75" t="s">
        <v>1260</v>
      </c>
      <c r="B407" s="76" t="s">
        <v>1255</v>
      </c>
      <c r="C407" s="92"/>
      <c r="D407" s="92"/>
      <c r="E407" s="80">
        <f>SUMIF(Balance!$AB$14:$AB$968,Egresos!A407,Balance!$U$14:$V$968)</f>
        <v>0</v>
      </c>
      <c r="F407" s="92"/>
      <c r="G407" s="58"/>
      <c r="H407" s="59"/>
      <c r="I407" s="59"/>
      <c r="J407" s="59"/>
      <c r="K407" s="59"/>
      <c r="L407" s="59"/>
      <c r="M407" s="59"/>
      <c r="N407" s="59"/>
    </row>
    <row r="408" spans="1:14" s="71" customFormat="1" ht="14.25" customHeight="1" x14ac:dyDescent="0.35">
      <c r="A408" s="75" t="s">
        <v>1261</v>
      </c>
      <c r="B408" s="76" t="s">
        <v>1257</v>
      </c>
      <c r="C408" s="92"/>
      <c r="D408" s="92"/>
      <c r="E408" s="80">
        <f>SUMIF(Balance!$AB$14:$AB$968,Egresos!A408,Balance!$U$14:$V$968)</f>
        <v>0</v>
      </c>
      <c r="F408" s="92"/>
      <c r="G408" s="58"/>
      <c r="H408" s="59"/>
      <c r="I408" s="59"/>
      <c r="J408" s="59"/>
      <c r="K408" s="59"/>
      <c r="L408" s="59"/>
      <c r="M408" s="59"/>
      <c r="N408" s="59"/>
    </row>
    <row r="409" spans="1:14" s="71" customFormat="1" ht="14.25" customHeight="1" x14ac:dyDescent="0.35">
      <c r="A409" s="75" t="s">
        <v>1262</v>
      </c>
      <c r="B409" s="76" t="s">
        <v>1263</v>
      </c>
      <c r="C409" s="92"/>
      <c r="D409" s="92"/>
      <c r="E409" s="80">
        <f>SUMIF(Balance!$AB$14:$AB$968,Egresos!A409,Balance!$U$14:$V$968)</f>
        <v>0</v>
      </c>
      <c r="F409" s="92"/>
      <c r="G409" s="58"/>
      <c r="H409" s="59"/>
      <c r="I409" s="59"/>
      <c r="J409" s="59"/>
      <c r="K409" s="59"/>
      <c r="L409" s="59"/>
      <c r="M409" s="59"/>
      <c r="N409" s="59"/>
    </row>
    <row r="410" spans="1:14" s="71" customFormat="1" ht="14.25" customHeight="1" x14ac:dyDescent="0.35">
      <c r="A410" s="75" t="s">
        <v>1264</v>
      </c>
      <c r="B410" s="76" t="s">
        <v>1265</v>
      </c>
      <c r="C410" s="92"/>
      <c r="D410" s="92"/>
      <c r="E410" s="80">
        <f>SUMIF(Balance!$AB$14:$AB$968,Egresos!A410,Balance!$U$14:$V$968)</f>
        <v>0</v>
      </c>
      <c r="F410" s="92"/>
      <c r="G410" s="58"/>
      <c r="H410" s="59"/>
      <c r="I410" s="59"/>
      <c r="J410" s="59"/>
      <c r="K410" s="59"/>
      <c r="L410" s="59"/>
      <c r="M410" s="59"/>
      <c r="N410" s="59"/>
    </row>
    <row r="411" spans="1:14" s="71" customFormat="1" ht="14.25" customHeight="1" x14ac:dyDescent="0.35">
      <c r="A411" s="75" t="s">
        <v>1266</v>
      </c>
      <c r="B411" s="76" t="s">
        <v>1267</v>
      </c>
      <c r="C411" s="92"/>
      <c r="D411" s="92"/>
      <c r="E411" s="80">
        <f>SUMIF(Balance!$AB$14:$AB$968,Egresos!A411,Balance!$U$14:$V$968)</f>
        <v>0</v>
      </c>
      <c r="F411" s="92"/>
      <c r="G411" s="58"/>
      <c r="H411" s="59"/>
      <c r="I411" s="59"/>
      <c r="J411" s="59"/>
      <c r="K411" s="59"/>
      <c r="L411" s="59"/>
      <c r="M411" s="59"/>
      <c r="N411" s="59"/>
    </row>
    <row r="412" spans="1:14" s="71" customFormat="1" ht="14.25" customHeight="1" x14ac:dyDescent="0.35">
      <c r="A412" s="75" t="s">
        <v>1268</v>
      </c>
      <c r="B412" s="76" t="s">
        <v>1269</v>
      </c>
      <c r="C412" s="92"/>
      <c r="D412" s="92"/>
      <c r="E412" s="80">
        <f>SUMIF(Balance!$AB$14:$AB$968,Egresos!A412,Balance!$U$14:$V$968)</f>
        <v>0</v>
      </c>
      <c r="F412" s="92"/>
      <c r="G412" s="58"/>
      <c r="H412" s="59"/>
      <c r="I412" s="59"/>
      <c r="J412" s="59"/>
      <c r="K412" s="59"/>
      <c r="L412" s="59"/>
      <c r="M412" s="59"/>
      <c r="N412" s="59"/>
    </row>
    <row r="413" spans="1:14" s="71" customFormat="1" ht="14.25" customHeight="1" x14ac:dyDescent="0.35">
      <c r="A413" s="75" t="s">
        <v>1270</v>
      </c>
      <c r="B413" s="76" t="s">
        <v>1271</v>
      </c>
      <c r="C413" s="92"/>
      <c r="D413" s="92"/>
      <c r="E413" s="80">
        <f>SUMIF(Balance!$AB$14:$AB$968,Egresos!A413,Balance!$U$14:$V$968)</f>
        <v>0</v>
      </c>
      <c r="F413" s="92"/>
      <c r="G413" s="58"/>
      <c r="H413" s="59"/>
      <c r="I413" s="59"/>
      <c r="J413" s="59"/>
      <c r="K413" s="59"/>
      <c r="L413" s="59"/>
      <c r="M413" s="59"/>
      <c r="N413" s="59"/>
    </row>
    <row r="414" spans="1:14" s="71" customFormat="1" ht="14.25" customHeight="1" x14ac:dyDescent="0.35">
      <c r="A414" s="75" t="s">
        <v>1272</v>
      </c>
      <c r="B414" s="76" t="s">
        <v>935</v>
      </c>
      <c r="C414" s="92"/>
      <c r="D414" s="92"/>
      <c r="E414" s="80">
        <f>SUMIF(Balance!$AB$14:$AB$968,Egresos!A414,Balance!$U$14:$V$968)</f>
        <v>0</v>
      </c>
      <c r="F414" s="92"/>
      <c r="G414" s="58"/>
      <c r="H414" s="59"/>
      <c r="I414" s="59"/>
      <c r="J414" s="59"/>
      <c r="K414" s="59"/>
      <c r="L414" s="59"/>
      <c r="M414" s="59"/>
      <c r="N414" s="59"/>
    </row>
    <row r="415" spans="1:14" s="71" customFormat="1" ht="14.25" customHeight="1" x14ac:dyDescent="0.35">
      <c r="A415" s="66" t="s">
        <v>1273</v>
      </c>
      <c r="B415" s="67" t="s">
        <v>1274</v>
      </c>
      <c r="C415" s="68">
        <f>SUM(C416+C417)</f>
        <v>0</v>
      </c>
      <c r="D415" s="68">
        <f>SUM(D416+D417)</f>
        <v>0</v>
      </c>
      <c r="E415" s="68">
        <f>SUM(E416+E417)</f>
        <v>0</v>
      </c>
      <c r="F415" s="68">
        <f>SUM(F416+F417)</f>
        <v>0</v>
      </c>
      <c r="G415" s="69" t="s">
        <v>284</v>
      </c>
      <c r="H415" s="59"/>
      <c r="I415" s="59"/>
      <c r="J415" s="59"/>
      <c r="K415" s="59"/>
      <c r="L415" s="59"/>
      <c r="M415" s="59"/>
      <c r="N415" s="59"/>
    </row>
    <row r="416" spans="1:14" s="71" customFormat="1" ht="14.25" customHeight="1" x14ac:dyDescent="0.35">
      <c r="A416" s="72" t="s">
        <v>1275</v>
      </c>
      <c r="B416" s="72" t="s">
        <v>516</v>
      </c>
      <c r="C416" s="92"/>
      <c r="D416" s="92"/>
      <c r="E416" s="80">
        <f>SUMIF(Balance!$AB$14:$AB$968,Egresos!A416,Balance!$U$14:$V$968)</f>
        <v>0</v>
      </c>
      <c r="F416" s="92"/>
      <c r="G416" s="58"/>
      <c r="H416" s="59"/>
      <c r="I416" s="59"/>
      <c r="J416" s="59"/>
      <c r="K416" s="59"/>
      <c r="L416" s="59"/>
      <c r="M416" s="59"/>
      <c r="N416" s="59"/>
    </row>
    <row r="417" spans="1:14" s="71" customFormat="1" ht="14.25" customHeight="1" x14ac:dyDescent="0.35">
      <c r="A417" s="72" t="s">
        <v>1276</v>
      </c>
      <c r="B417" s="73" t="s">
        <v>518</v>
      </c>
      <c r="C417" s="92"/>
      <c r="D417" s="92"/>
      <c r="E417" s="80">
        <f>SUMIF(Balance!$AB$14:$AB$968,Egresos!A417,Balance!$U$14:$V$968)</f>
        <v>0</v>
      </c>
      <c r="F417" s="92"/>
      <c r="G417" s="58"/>
      <c r="H417" s="59"/>
      <c r="I417" s="59"/>
      <c r="J417" s="59"/>
      <c r="K417" s="59"/>
      <c r="L417" s="59"/>
      <c r="M417" s="59"/>
      <c r="N417" s="59"/>
    </row>
    <row r="418" spans="1:14" s="71" customFormat="1" ht="14.25" customHeight="1" x14ac:dyDescent="0.35">
      <c r="A418" s="66" t="s">
        <v>1277</v>
      </c>
      <c r="B418" s="67" t="s">
        <v>1278</v>
      </c>
      <c r="C418" s="68">
        <f>SUM(C419+C420)</f>
        <v>0</v>
      </c>
      <c r="D418" s="68">
        <f>SUM(D419+D420)</f>
        <v>0</v>
      </c>
      <c r="E418" s="68">
        <f>SUM(E419+E420)</f>
        <v>0</v>
      </c>
      <c r="F418" s="68">
        <f>SUM(F419+F420)</f>
        <v>0</v>
      </c>
      <c r="G418" s="69" t="s">
        <v>284</v>
      </c>
      <c r="H418" s="59"/>
      <c r="I418" s="59"/>
      <c r="J418" s="59"/>
      <c r="K418" s="59"/>
      <c r="L418" s="59"/>
      <c r="M418" s="59"/>
      <c r="N418" s="59"/>
    </row>
    <row r="419" spans="1:14" s="71" customFormat="1" ht="14.25" customHeight="1" x14ac:dyDescent="0.35">
      <c r="A419" s="72" t="s">
        <v>1279</v>
      </c>
      <c r="B419" s="73" t="s">
        <v>1124</v>
      </c>
      <c r="C419" s="92"/>
      <c r="D419" s="92"/>
      <c r="E419" s="80">
        <f>SUMIF(Balance!$AB$14:$AB$968,Egresos!A419,Balance!$U$14:$V$968)</f>
        <v>0</v>
      </c>
      <c r="F419" s="92"/>
      <c r="G419" s="58"/>
      <c r="H419" s="59"/>
      <c r="I419" s="59"/>
      <c r="J419" s="59"/>
      <c r="K419" s="59"/>
      <c r="L419" s="59"/>
      <c r="M419" s="59"/>
      <c r="N419" s="59"/>
    </row>
    <row r="420" spans="1:14" s="71" customFormat="1" ht="14.25" customHeight="1" x14ac:dyDescent="0.35">
      <c r="A420" s="72" t="s">
        <v>1280</v>
      </c>
      <c r="B420" s="72" t="s">
        <v>1146</v>
      </c>
      <c r="C420" s="74">
        <f>SUM(C421+C426)</f>
        <v>0</v>
      </c>
      <c r="D420" s="74">
        <f>SUM(D421+D426)</f>
        <v>0</v>
      </c>
      <c r="E420" s="74">
        <f>SUM(E421+E426)</f>
        <v>0</v>
      </c>
      <c r="F420" s="74">
        <f>SUM(F421+F426)</f>
        <v>0</v>
      </c>
      <c r="G420" s="58"/>
      <c r="H420" s="59"/>
      <c r="I420" s="59"/>
      <c r="J420" s="59"/>
      <c r="K420" s="59"/>
      <c r="L420" s="59"/>
      <c r="M420" s="59"/>
      <c r="N420" s="59"/>
    </row>
    <row r="421" spans="1:14" s="71" customFormat="1" ht="14.25" customHeight="1" x14ac:dyDescent="0.35">
      <c r="A421" s="75" t="s">
        <v>1281</v>
      </c>
      <c r="B421" s="76" t="s">
        <v>1282</v>
      </c>
      <c r="C421" s="77">
        <f>SUM(C422+C423+C424+C425)</f>
        <v>0</v>
      </c>
      <c r="D421" s="77">
        <f>SUM(D422+D423+D424+D425)</f>
        <v>0</v>
      </c>
      <c r="E421" s="77">
        <f>SUM(E422+E423+E424+E425)</f>
        <v>0</v>
      </c>
      <c r="F421" s="77">
        <f>SUM(F422+F423+F424+F425)</f>
        <v>0</v>
      </c>
      <c r="G421" s="58"/>
      <c r="H421" s="59"/>
      <c r="I421" s="59"/>
      <c r="J421" s="59"/>
      <c r="K421" s="59"/>
      <c r="L421" s="59"/>
      <c r="M421" s="59"/>
      <c r="N421" s="59"/>
    </row>
    <row r="422" spans="1:14" s="71" customFormat="1" ht="14.25" customHeight="1" x14ac:dyDescent="0.35">
      <c r="A422" s="78" t="s">
        <v>1283</v>
      </c>
      <c r="B422" s="79" t="s">
        <v>1284</v>
      </c>
      <c r="C422" s="80"/>
      <c r="D422" s="80"/>
      <c r="E422" s="80">
        <f>SUMIF(Balance!$AB$14:$AB$968,Egresos!A422,Balance!$U$14:$V$968)</f>
        <v>0</v>
      </c>
      <c r="F422" s="80"/>
      <c r="G422" s="58"/>
      <c r="H422" s="59"/>
      <c r="I422" s="59"/>
      <c r="J422" s="59"/>
      <c r="K422" s="59"/>
      <c r="L422" s="59"/>
      <c r="M422" s="59"/>
      <c r="N422" s="59"/>
    </row>
    <row r="423" spans="1:14" s="71" customFormat="1" ht="14.25" customHeight="1" x14ac:dyDescent="0.35">
      <c r="A423" s="78" t="s">
        <v>1285</v>
      </c>
      <c r="B423" s="79" t="s">
        <v>1286</v>
      </c>
      <c r="C423" s="80"/>
      <c r="D423" s="80"/>
      <c r="E423" s="80">
        <f>SUMIF(Balance!$AB$14:$AB$968,Egresos!A423,Balance!$U$14:$V$968)</f>
        <v>0</v>
      </c>
      <c r="F423" s="80"/>
      <c r="G423" s="58"/>
      <c r="H423" s="59"/>
      <c r="I423" s="59"/>
      <c r="J423" s="59"/>
      <c r="K423" s="59"/>
      <c r="L423" s="59"/>
      <c r="M423" s="59"/>
      <c r="N423" s="59"/>
    </row>
    <row r="424" spans="1:14" s="71" customFormat="1" ht="14.25" customHeight="1" x14ac:dyDescent="0.35">
      <c r="A424" s="78" t="s">
        <v>1287</v>
      </c>
      <c r="B424" s="79" t="s">
        <v>1288</v>
      </c>
      <c r="C424" s="80"/>
      <c r="D424" s="80"/>
      <c r="E424" s="80">
        <f>SUMIF(Balance!$AB$14:$AB$968,Egresos!A424,Balance!$U$14:$V$968)</f>
        <v>0</v>
      </c>
      <c r="F424" s="80"/>
      <c r="G424" s="58"/>
      <c r="H424" s="59"/>
      <c r="I424" s="59"/>
      <c r="J424" s="59"/>
      <c r="K424" s="59"/>
      <c r="L424" s="59"/>
      <c r="M424" s="59"/>
      <c r="N424" s="59"/>
    </row>
    <row r="425" spans="1:14" s="71" customFormat="1" ht="14.25" customHeight="1" x14ac:dyDescent="0.35">
      <c r="A425" s="78" t="s">
        <v>1289</v>
      </c>
      <c r="B425" s="79" t="s">
        <v>1290</v>
      </c>
      <c r="C425" s="80"/>
      <c r="D425" s="80"/>
      <c r="E425" s="80">
        <f>SUMIF(Balance!$AB$14:$AB$968,Egresos!A425,Balance!$U$14:$V$968)</f>
        <v>0</v>
      </c>
      <c r="F425" s="80"/>
      <c r="G425" s="58"/>
      <c r="H425" s="59"/>
      <c r="I425" s="59"/>
      <c r="J425" s="59"/>
      <c r="K425" s="59"/>
      <c r="L425" s="59"/>
      <c r="M425" s="59"/>
      <c r="N425" s="59"/>
    </row>
    <row r="426" spans="1:14" s="71" customFormat="1" ht="14.25" customHeight="1" x14ac:dyDescent="0.35">
      <c r="A426" s="75" t="s">
        <v>1291</v>
      </c>
      <c r="B426" s="76" t="s">
        <v>1181</v>
      </c>
      <c r="C426" s="92"/>
      <c r="D426" s="92"/>
      <c r="E426" s="80">
        <f>SUMIF(Balance!$AB$14:$AB$968,Egresos!A426,Balance!$U$14:$V$968)</f>
        <v>0</v>
      </c>
      <c r="F426" s="92"/>
      <c r="G426" s="58"/>
      <c r="H426" s="59"/>
      <c r="I426" s="59"/>
      <c r="J426" s="59"/>
      <c r="K426" s="59"/>
      <c r="L426" s="59"/>
      <c r="M426" s="59"/>
      <c r="N426" s="59"/>
    </row>
    <row r="427" spans="1:14" s="71" customFormat="1" ht="14.25" customHeight="1" x14ac:dyDescent="0.35">
      <c r="A427" s="66" t="s">
        <v>1292</v>
      </c>
      <c r="B427" s="66" t="s">
        <v>1293</v>
      </c>
      <c r="C427" s="68">
        <f>SUM(C428+C431+C434+C437)</f>
        <v>1924796000</v>
      </c>
      <c r="D427" s="68">
        <f>SUM(D428+D431+D434+D437)</f>
        <v>28028237</v>
      </c>
      <c r="E427" s="68">
        <f>SUM(E428+E431+E434+E437)</f>
        <v>28028237</v>
      </c>
      <c r="F427" s="68">
        <f>SUM(F428+F431+F434+F437)</f>
        <v>0</v>
      </c>
      <c r="G427" s="69" t="s">
        <v>284</v>
      </c>
      <c r="H427" s="59"/>
      <c r="I427" s="59"/>
      <c r="J427" s="59"/>
      <c r="K427" s="59"/>
      <c r="L427" s="59"/>
      <c r="M427" s="59"/>
      <c r="N427" s="59"/>
    </row>
    <row r="428" spans="1:14" s="71" customFormat="1" ht="14.25" customHeight="1" x14ac:dyDescent="0.35">
      <c r="A428" s="72" t="s">
        <v>1294</v>
      </c>
      <c r="B428" s="73" t="s">
        <v>1295</v>
      </c>
      <c r="C428" s="74">
        <f>SUM(C429+C430)</f>
        <v>0</v>
      </c>
      <c r="D428" s="74">
        <f>SUM(D429+D430)</f>
        <v>0</v>
      </c>
      <c r="E428" s="74">
        <f>SUM(E429+E430)</f>
        <v>0</v>
      </c>
      <c r="F428" s="74">
        <f>SUM(F429+F430)</f>
        <v>0</v>
      </c>
      <c r="G428" s="58"/>
      <c r="H428" s="59"/>
      <c r="I428" s="59"/>
      <c r="J428" s="59"/>
      <c r="K428" s="59"/>
      <c r="L428" s="59"/>
      <c r="M428" s="59"/>
      <c r="N428" s="59"/>
    </row>
    <row r="429" spans="1:14" s="71" customFormat="1" ht="14.25" customHeight="1" x14ac:dyDescent="0.35">
      <c r="A429" s="75" t="s">
        <v>1296</v>
      </c>
      <c r="B429" s="76" t="s">
        <v>567</v>
      </c>
      <c r="C429" s="92"/>
      <c r="D429" s="92"/>
      <c r="E429" s="80">
        <f>SUMIF(Balance!$AB$14:$AB$968,Egresos!A429,Balance!$U$14:$V$968)</f>
        <v>0</v>
      </c>
      <c r="F429" s="92"/>
      <c r="G429" s="58"/>
      <c r="H429" s="59"/>
      <c r="I429" s="59"/>
      <c r="J429" s="59"/>
      <c r="K429" s="59"/>
      <c r="L429" s="59"/>
      <c r="M429" s="59"/>
      <c r="N429" s="59"/>
    </row>
    <row r="430" spans="1:14" s="71" customFormat="1" ht="14.25" customHeight="1" x14ac:dyDescent="0.35">
      <c r="A430" s="75" t="s">
        <v>1297</v>
      </c>
      <c r="B430" s="76" t="s">
        <v>569</v>
      </c>
      <c r="C430" s="92"/>
      <c r="D430" s="92"/>
      <c r="E430" s="80">
        <f>SUMIF(Balance!$AB$14:$AB$968,Egresos!A430,Balance!$U$14:$V$968)</f>
        <v>0</v>
      </c>
      <c r="F430" s="92"/>
      <c r="G430" s="58"/>
      <c r="H430" s="59"/>
      <c r="I430" s="59"/>
      <c r="J430" s="59"/>
      <c r="K430" s="59"/>
      <c r="L430" s="59"/>
      <c r="M430" s="59"/>
      <c r="N430" s="59"/>
    </row>
    <row r="431" spans="1:14" s="71" customFormat="1" ht="14.25" customHeight="1" x14ac:dyDescent="0.35">
      <c r="A431" s="72" t="s">
        <v>1298</v>
      </c>
      <c r="B431" s="73" t="s">
        <v>1299</v>
      </c>
      <c r="C431" s="74">
        <f>SUM(C432+C433)</f>
        <v>0</v>
      </c>
      <c r="D431" s="74">
        <f>SUM(D432+D433)</f>
        <v>0</v>
      </c>
      <c r="E431" s="74">
        <f>SUM(E432+E433)</f>
        <v>0</v>
      </c>
      <c r="F431" s="74">
        <f>SUM(F432+F433)</f>
        <v>0</v>
      </c>
      <c r="G431" s="58"/>
      <c r="H431" s="59"/>
      <c r="I431" s="59"/>
      <c r="J431" s="59"/>
      <c r="K431" s="59"/>
      <c r="L431" s="59"/>
      <c r="M431" s="59"/>
      <c r="N431" s="59"/>
    </row>
    <row r="432" spans="1:14" s="71" customFormat="1" ht="14.25" customHeight="1" x14ac:dyDescent="0.35">
      <c r="A432" s="75" t="s">
        <v>1300</v>
      </c>
      <c r="B432" s="76" t="s">
        <v>567</v>
      </c>
      <c r="C432" s="92"/>
      <c r="D432" s="92"/>
      <c r="E432" s="80">
        <f>SUMIF(Balance!$AB$14:$AB$968,Egresos!A432,Balance!$U$14:$V$968)</f>
        <v>0</v>
      </c>
      <c r="F432" s="92"/>
      <c r="G432" s="58"/>
      <c r="H432" s="59"/>
      <c r="I432" s="59"/>
      <c r="J432" s="59"/>
      <c r="K432" s="59"/>
      <c r="L432" s="59"/>
      <c r="M432" s="59"/>
      <c r="N432" s="59"/>
    </row>
    <row r="433" spans="1:14" s="71" customFormat="1" ht="14.25" customHeight="1" x14ac:dyDescent="0.35">
      <c r="A433" s="75" t="s">
        <v>1301</v>
      </c>
      <c r="B433" s="76" t="s">
        <v>569</v>
      </c>
      <c r="C433" s="92"/>
      <c r="D433" s="92"/>
      <c r="E433" s="80">
        <f>SUMIF(Balance!$AB$14:$AB$968,Egresos!A433,Balance!$U$14:$V$968)</f>
        <v>0</v>
      </c>
      <c r="F433" s="92"/>
      <c r="G433" s="58"/>
      <c r="H433" s="59"/>
      <c r="I433" s="59"/>
      <c r="J433" s="59"/>
      <c r="K433" s="59"/>
      <c r="L433" s="59"/>
      <c r="M433" s="59"/>
      <c r="N433" s="59"/>
    </row>
    <row r="434" spans="1:14" s="71" customFormat="1" ht="14.25" customHeight="1" x14ac:dyDescent="0.35">
      <c r="A434" s="72" t="s">
        <v>1302</v>
      </c>
      <c r="B434" s="73" t="s">
        <v>1303</v>
      </c>
      <c r="C434" s="74">
        <f>SUM(C435+C436)</f>
        <v>0</v>
      </c>
      <c r="D434" s="74">
        <f>SUM(D435+D436)</f>
        <v>0</v>
      </c>
      <c r="E434" s="74">
        <f>SUM(E435+E436)</f>
        <v>0</v>
      </c>
      <c r="F434" s="74">
        <f>SUM(F435+F436)</f>
        <v>0</v>
      </c>
      <c r="G434" s="58"/>
      <c r="H434" s="59"/>
      <c r="I434" s="59"/>
      <c r="J434" s="59"/>
      <c r="K434" s="59"/>
      <c r="L434" s="59"/>
      <c r="M434" s="59"/>
      <c r="N434" s="59"/>
    </row>
    <row r="435" spans="1:14" s="71" customFormat="1" ht="14.25" customHeight="1" x14ac:dyDescent="0.35">
      <c r="A435" s="75" t="s">
        <v>1304</v>
      </c>
      <c r="B435" s="76" t="s">
        <v>567</v>
      </c>
      <c r="C435" s="92"/>
      <c r="D435" s="92"/>
      <c r="E435" s="80">
        <f>SUMIF(Balance!$AB$14:$AB$968,Egresos!A435,Balance!$U$14:$V$968)</f>
        <v>0</v>
      </c>
      <c r="F435" s="92"/>
      <c r="G435" s="58"/>
      <c r="H435" s="59"/>
      <c r="I435" s="59"/>
      <c r="J435" s="59"/>
      <c r="K435" s="59"/>
      <c r="L435" s="59"/>
      <c r="M435" s="59"/>
      <c r="N435" s="59"/>
    </row>
    <row r="436" spans="1:14" s="71" customFormat="1" ht="14.25" customHeight="1" x14ac:dyDescent="0.35">
      <c r="A436" s="75" t="s">
        <v>1305</v>
      </c>
      <c r="B436" s="76" t="s">
        <v>569</v>
      </c>
      <c r="C436" s="92"/>
      <c r="D436" s="92"/>
      <c r="E436" s="80">
        <f>SUMIF(Balance!$AB$14:$AB$968,Egresos!A436,Balance!$U$14:$V$968)</f>
        <v>0</v>
      </c>
      <c r="F436" s="92"/>
      <c r="G436" s="58"/>
      <c r="H436" s="59"/>
      <c r="I436" s="59"/>
      <c r="J436" s="59"/>
      <c r="K436" s="59"/>
      <c r="L436" s="59"/>
      <c r="M436" s="59"/>
      <c r="N436" s="59"/>
    </row>
    <row r="437" spans="1:14" s="71" customFormat="1" ht="14.25" customHeight="1" x14ac:dyDescent="0.35">
      <c r="A437" s="72" t="s">
        <v>1306</v>
      </c>
      <c r="B437" s="73" t="s">
        <v>1307</v>
      </c>
      <c r="C437" s="80">
        <v>1924796000</v>
      </c>
      <c r="D437" s="80">
        <v>28028237</v>
      </c>
      <c r="E437" s="80">
        <f>SUMIF(Balance!$AB$14:$AB$968,Egresos!A437,Balance!$U$14:$V$968)</f>
        <v>28028237</v>
      </c>
      <c r="F437" s="80">
        <f t="shared" ref="F437" si="37">+D437-E437</f>
        <v>0</v>
      </c>
      <c r="G437" s="58"/>
      <c r="H437" s="59"/>
      <c r="I437" s="59"/>
      <c r="J437" s="59"/>
      <c r="K437" s="59"/>
      <c r="L437" s="59"/>
      <c r="M437" s="59"/>
      <c r="N437" s="59"/>
    </row>
    <row r="438" spans="1:14" s="71" customFormat="1" ht="14.25" customHeight="1" x14ac:dyDescent="0.35">
      <c r="A438" s="66" t="s">
        <v>1308</v>
      </c>
      <c r="B438" s="67" t="s">
        <v>1309</v>
      </c>
      <c r="C438" s="97">
        <v>0</v>
      </c>
      <c r="D438" s="97">
        <v>0</v>
      </c>
      <c r="E438" s="97">
        <v>0</v>
      </c>
      <c r="F438" s="97">
        <v>0</v>
      </c>
      <c r="G438" s="58"/>
      <c r="H438" s="59"/>
      <c r="I438" s="59"/>
      <c r="J438" s="59"/>
      <c r="K438" s="59"/>
      <c r="L438" s="59"/>
      <c r="M438" s="59"/>
      <c r="N438" s="59"/>
    </row>
    <row r="442" spans="1:14" ht="18" x14ac:dyDescent="0.35">
      <c r="B442" s="98" t="s">
        <v>1310</v>
      </c>
      <c r="C442" s="99">
        <f>C3+C228+C322+C328+C368+C371+C378+C394+C402+C415+C418+C427+C438</f>
        <v>16812500000</v>
      </c>
      <c r="D442" s="99">
        <f>D3+D228+D322+D328+D368+D371+D378+D394+D402+D415+D418+D427+D438</f>
        <v>20160025460</v>
      </c>
      <c r="E442" s="99">
        <f>E3+E228+E322+E328+E368+E371+E378+E394+E402+E415+E418+E427+E438</f>
        <v>20533929864</v>
      </c>
      <c r="F442" s="99">
        <f>F3+F228+F322+F328+F368+F371+F378+F394+F402+F415+F418+F427+F438</f>
        <v>-373904404</v>
      </c>
    </row>
    <row r="444" spans="1:14" x14ac:dyDescent="0.35">
      <c r="C444" s="101"/>
      <c r="D444" s="101"/>
      <c r="E444" s="101">
        <f>+E442-Balance!U971</f>
        <v>0</v>
      </c>
      <c r="F444" s="101">
        <f>+D442-E442-F442</f>
        <v>0</v>
      </c>
    </row>
    <row r="446" spans="1:14" x14ac:dyDescent="0.35">
      <c r="C446" s="101"/>
      <c r="D446" s="101"/>
      <c r="E446" s="101"/>
      <c r="F446" s="101"/>
    </row>
    <row r="447" spans="1:14" x14ac:dyDescent="0.35">
      <c r="E447" s="101"/>
    </row>
  </sheetData>
  <sheetProtection password="BD52" sheet="1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979"/>
  <sheetViews>
    <sheetView showGridLines="0" topLeftCell="A928" zoomScale="90" zoomScaleNormal="90" workbookViewId="0">
      <selection activeCell="U68" sqref="U68:V68"/>
    </sheetView>
  </sheetViews>
  <sheetFormatPr baseColWidth="10" defaultRowHeight="12.75" x14ac:dyDescent="0.2"/>
  <cols>
    <col min="1" max="1" width="13.42578125" customWidth="1"/>
    <col min="2" max="2" width="1.28515625" customWidth="1"/>
    <col min="3" max="3" width="2.7109375" customWidth="1"/>
    <col min="4" max="4" width="5.7109375" customWidth="1"/>
    <col min="5" max="5" width="19" customWidth="1"/>
    <col min="6" max="6" width="22.28515625" customWidth="1"/>
    <col min="7" max="7" width="13.42578125" customWidth="1"/>
    <col min="8" max="8" width="0" hidden="1" customWidth="1"/>
    <col min="9" max="9" width="13.42578125" customWidth="1"/>
    <col min="10" max="10" width="0" hidden="1" customWidth="1"/>
    <col min="11" max="11" width="10.28515625" customWidth="1"/>
    <col min="12" max="12" width="3.140625" customWidth="1"/>
    <col min="13" max="13" width="0" hidden="1" customWidth="1"/>
    <col min="14" max="14" width="3.5703125" customWidth="1"/>
    <col min="15" max="15" width="9.85546875" customWidth="1"/>
    <col min="16" max="16" width="0" hidden="1" customWidth="1"/>
    <col min="17" max="17" width="13.42578125" customWidth="1"/>
    <col min="18" max="18" width="0" hidden="1" customWidth="1"/>
    <col min="19" max="19" width="13.42578125" customWidth="1"/>
    <col min="20" max="20" width="0" hidden="1" customWidth="1"/>
    <col min="21" max="21" width="3.5703125" customWidth="1"/>
    <col min="22" max="22" width="9.85546875" customWidth="1"/>
    <col min="23" max="23" width="0" hidden="1" customWidth="1"/>
    <col min="24" max="24" width="6.140625" customWidth="1"/>
    <col min="25" max="25" width="7.28515625" customWidth="1"/>
    <col min="26" max="26" width="0" hidden="1" customWidth="1"/>
    <col min="27" max="256" width="9.140625" customWidth="1"/>
  </cols>
  <sheetData>
    <row r="1" spans="1:28" ht="21.6" customHeight="1" x14ac:dyDescent="0.2">
      <c r="A1" s="227"/>
      <c r="B1" s="231" t="s">
        <v>0</v>
      </c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</row>
    <row r="2" spans="1:28" ht="22.35" customHeight="1" x14ac:dyDescent="0.2">
      <c r="A2" s="227"/>
      <c r="B2" s="232" t="s">
        <v>1</v>
      </c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</row>
    <row r="3" spans="1:28" ht="21.95" customHeight="1" x14ac:dyDescent="0.2">
      <c r="A3" s="227"/>
    </row>
    <row r="4" spans="1:28" ht="3" customHeight="1" x14ac:dyDescent="0.2"/>
    <row r="5" spans="1:28" ht="17.100000000000001" customHeight="1" x14ac:dyDescent="0.2">
      <c r="A5" s="226" t="s">
        <v>2</v>
      </c>
      <c r="B5" s="227"/>
      <c r="C5" s="227"/>
      <c r="D5" s="228" t="s">
        <v>3</v>
      </c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</row>
    <row r="6" spans="1:28" ht="17.100000000000001" customHeight="1" x14ac:dyDescent="0.2">
      <c r="A6" s="226" t="s">
        <v>4</v>
      </c>
      <c r="B6" s="227"/>
      <c r="C6" s="227"/>
      <c r="D6" s="228" t="s">
        <v>5</v>
      </c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</row>
    <row r="7" spans="1:28" ht="17.100000000000001" customHeight="1" x14ac:dyDescent="0.2">
      <c r="A7" s="226" t="s">
        <v>6</v>
      </c>
      <c r="B7" s="227"/>
      <c r="C7" s="227"/>
      <c r="D7" s="228" t="s">
        <v>7</v>
      </c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</row>
    <row r="8" spans="1:28" ht="17.100000000000001" customHeight="1" x14ac:dyDescent="0.2">
      <c r="A8" s="226" t="s">
        <v>8</v>
      </c>
      <c r="B8" s="227"/>
      <c r="C8" s="227"/>
      <c r="D8" s="228" t="s">
        <v>1560</v>
      </c>
      <c r="E8" s="227"/>
      <c r="F8" s="227"/>
      <c r="G8" s="227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227"/>
      <c r="U8" s="227"/>
      <c r="V8" s="227"/>
      <c r="W8" s="227"/>
      <c r="X8" s="227"/>
    </row>
    <row r="9" spans="1:28" ht="12.75" hidden="1" customHeight="1" x14ac:dyDescent="0.2"/>
    <row r="10" spans="1:28" ht="17.100000000000001" customHeight="1" x14ac:dyDescent="0.2">
      <c r="A10" s="229" t="s">
        <v>9</v>
      </c>
      <c r="B10" s="227"/>
      <c r="C10" s="227"/>
      <c r="D10" s="230">
        <v>44571</v>
      </c>
      <c r="E10" s="227"/>
      <c r="F10" s="227"/>
      <c r="G10" s="227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7"/>
      <c r="U10" s="227"/>
      <c r="V10" s="227"/>
      <c r="W10" s="227"/>
      <c r="X10" s="227"/>
    </row>
    <row r="11" spans="1:28" ht="5.45" customHeight="1" x14ac:dyDescent="0.2"/>
    <row r="12" spans="1:28" ht="4.3499999999999996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8" ht="12.75" customHeight="1" x14ac:dyDescent="0.2">
      <c r="A13" s="222" t="s">
        <v>10</v>
      </c>
      <c r="B13" s="223"/>
      <c r="C13" s="224" t="s">
        <v>11</v>
      </c>
      <c r="D13" s="225"/>
      <c r="E13" s="225"/>
      <c r="F13" s="223"/>
      <c r="G13" s="110" t="s">
        <v>12</v>
      </c>
      <c r="H13" s="109"/>
      <c r="I13" s="110" t="s">
        <v>13</v>
      </c>
      <c r="J13" s="109"/>
      <c r="K13" s="224" t="s">
        <v>14</v>
      </c>
      <c r="L13" s="223"/>
      <c r="M13" s="109"/>
      <c r="N13" s="224" t="s">
        <v>15</v>
      </c>
      <c r="O13" s="223"/>
      <c r="P13" s="109"/>
      <c r="Q13" s="110" t="s">
        <v>16</v>
      </c>
      <c r="R13" s="109"/>
      <c r="S13" s="110" t="s">
        <v>17</v>
      </c>
      <c r="T13" s="109"/>
      <c r="U13" s="224" t="s">
        <v>18</v>
      </c>
      <c r="V13" s="223"/>
      <c r="W13" s="109"/>
      <c r="X13" s="224" t="s">
        <v>19</v>
      </c>
      <c r="Y13" s="223"/>
      <c r="Z13" s="105"/>
      <c r="AA13" s="105"/>
      <c r="AB13" s="105"/>
    </row>
    <row r="14" spans="1:28" ht="12.75" customHeight="1" x14ac:dyDescent="0.2">
      <c r="A14" s="209" t="s">
        <v>1477</v>
      </c>
      <c r="B14" s="208"/>
      <c r="C14" s="210" t="s">
        <v>1478</v>
      </c>
      <c r="D14" s="211"/>
      <c r="E14" s="211"/>
      <c r="F14" s="208"/>
      <c r="G14" s="190">
        <v>0</v>
      </c>
      <c r="H14" s="191"/>
      <c r="I14" s="190">
        <v>3337900</v>
      </c>
      <c r="J14" s="191"/>
      <c r="K14" s="207">
        <v>0</v>
      </c>
      <c r="L14" s="208"/>
      <c r="M14" s="191"/>
      <c r="N14" s="207">
        <v>3337900</v>
      </c>
      <c r="O14" s="208"/>
      <c r="P14" s="191"/>
      <c r="Q14" s="190">
        <v>0</v>
      </c>
      <c r="R14" s="191"/>
      <c r="S14" s="190">
        <v>3337900</v>
      </c>
      <c r="T14" s="191"/>
      <c r="U14" s="207">
        <v>0</v>
      </c>
      <c r="V14" s="208"/>
      <c r="W14" s="191"/>
      <c r="X14" s="207">
        <v>0</v>
      </c>
      <c r="Y14" s="208"/>
      <c r="Z14" s="180"/>
      <c r="AA14" s="180"/>
      <c r="AB14" s="180"/>
    </row>
    <row r="15" spans="1:28" ht="12.75" customHeight="1" x14ac:dyDescent="0.2">
      <c r="A15" s="209" t="s">
        <v>1402</v>
      </c>
      <c r="B15" s="208"/>
      <c r="C15" s="210" t="s">
        <v>1403</v>
      </c>
      <c r="D15" s="211"/>
      <c r="E15" s="211"/>
      <c r="F15" s="208"/>
      <c r="G15" s="190">
        <v>0</v>
      </c>
      <c r="H15" s="191"/>
      <c r="I15" s="190">
        <v>14422</v>
      </c>
      <c r="J15" s="191"/>
      <c r="K15" s="207">
        <v>0</v>
      </c>
      <c r="L15" s="208"/>
      <c r="M15" s="191"/>
      <c r="N15" s="207">
        <v>14422</v>
      </c>
      <c r="O15" s="208"/>
      <c r="P15" s="191"/>
      <c r="Q15" s="190">
        <v>0</v>
      </c>
      <c r="R15" s="191"/>
      <c r="S15" s="190">
        <v>14422</v>
      </c>
      <c r="T15" s="191"/>
      <c r="U15" s="207">
        <v>0</v>
      </c>
      <c r="V15" s="208"/>
      <c r="W15" s="191"/>
      <c r="X15" s="207">
        <v>0</v>
      </c>
      <c r="Y15" s="208"/>
      <c r="Z15" s="180"/>
      <c r="AA15" s="180"/>
      <c r="AB15" s="180"/>
    </row>
    <row r="16" spans="1:28" ht="12.75" customHeight="1" x14ac:dyDescent="0.2">
      <c r="A16" s="209" t="s">
        <v>20</v>
      </c>
      <c r="B16" s="208"/>
      <c r="C16" s="210" t="s">
        <v>21</v>
      </c>
      <c r="D16" s="211"/>
      <c r="E16" s="211"/>
      <c r="F16" s="208"/>
      <c r="G16" s="190">
        <v>10268059248</v>
      </c>
      <c r="H16" s="191"/>
      <c r="I16" s="190">
        <v>16981714172</v>
      </c>
      <c r="J16" s="191"/>
      <c r="K16" s="207">
        <v>0</v>
      </c>
      <c r="L16" s="208"/>
      <c r="M16" s="191"/>
      <c r="N16" s="207">
        <v>6713654924</v>
      </c>
      <c r="O16" s="208"/>
      <c r="P16" s="191"/>
      <c r="Q16" s="190">
        <v>0</v>
      </c>
      <c r="R16" s="191"/>
      <c r="S16" s="190">
        <v>6713654924</v>
      </c>
      <c r="T16" s="191"/>
      <c r="U16" s="207">
        <v>0</v>
      </c>
      <c r="V16" s="208"/>
      <c r="W16" s="191"/>
      <c r="X16" s="207">
        <v>0</v>
      </c>
      <c r="Y16" s="208"/>
      <c r="Z16" s="180"/>
      <c r="AA16" s="180"/>
      <c r="AB16" s="180"/>
    </row>
    <row r="17" spans="1:28" ht="12.75" customHeight="1" x14ac:dyDescent="0.2">
      <c r="A17" s="209" t="s">
        <v>22</v>
      </c>
      <c r="B17" s="208"/>
      <c r="C17" s="210" t="s">
        <v>23</v>
      </c>
      <c r="D17" s="211"/>
      <c r="E17" s="211"/>
      <c r="F17" s="208"/>
      <c r="G17" s="190">
        <v>14895973563</v>
      </c>
      <c r="H17" s="191"/>
      <c r="I17" s="190">
        <v>9835902456</v>
      </c>
      <c r="J17" s="191"/>
      <c r="K17" s="207">
        <v>5060071107</v>
      </c>
      <c r="L17" s="208"/>
      <c r="M17" s="191"/>
      <c r="N17" s="207">
        <v>0</v>
      </c>
      <c r="O17" s="208"/>
      <c r="P17" s="191"/>
      <c r="Q17" s="190">
        <v>5060071107</v>
      </c>
      <c r="R17" s="191"/>
      <c r="S17" s="190">
        <v>0</v>
      </c>
      <c r="T17" s="191"/>
      <c r="U17" s="207">
        <v>0</v>
      </c>
      <c r="V17" s="208"/>
      <c r="W17" s="191"/>
      <c r="X17" s="207">
        <v>0</v>
      </c>
      <c r="Y17" s="208"/>
      <c r="Z17" s="180"/>
      <c r="AA17" s="180"/>
      <c r="AB17" s="180"/>
    </row>
    <row r="18" spans="1:28" ht="12.75" customHeight="1" x14ac:dyDescent="0.2">
      <c r="A18" s="209" t="s">
        <v>24</v>
      </c>
      <c r="B18" s="208"/>
      <c r="C18" s="210" t="s">
        <v>25</v>
      </c>
      <c r="D18" s="211"/>
      <c r="E18" s="211"/>
      <c r="F18" s="208"/>
      <c r="G18" s="190">
        <v>0</v>
      </c>
      <c r="H18" s="191"/>
      <c r="I18" s="190">
        <v>66253650</v>
      </c>
      <c r="J18" s="191"/>
      <c r="K18" s="207">
        <v>0</v>
      </c>
      <c r="L18" s="208"/>
      <c r="M18" s="191"/>
      <c r="N18" s="207">
        <v>66253650</v>
      </c>
      <c r="O18" s="208"/>
      <c r="P18" s="191"/>
      <c r="Q18" s="190">
        <v>0</v>
      </c>
      <c r="R18" s="191"/>
      <c r="S18" s="190">
        <v>66253650</v>
      </c>
      <c r="T18" s="191"/>
      <c r="U18" s="207">
        <v>0</v>
      </c>
      <c r="V18" s="208"/>
      <c r="W18" s="191"/>
      <c r="X18" s="207">
        <v>0</v>
      </c>
      <c r="Y18" s="208"/>
      <c r="Z18" s="180"/>
      <c r="AA18" s="180"/>
      <c r="AB18" s="180"/>
    </row>
    <row r="19" spans="1:28" ht="12.75" customHeight="1" x14ac:dyDescent="0.2">
      <c r="A19" s="209" t="s">
        <v>1373</v>
      </c>
      <c r="B19" s="208"/>
      <c r="C19" s="210" t="s">
        <v>1374</v>
      </c>
      <c r="D19" s="211"/>
      <c r="E19" s="211"/>
      <c r="F19" s="208"/>
      <c r="G19" s="190">
        <v>424732107</v>
      </c>
      <c r="H19" s="191"/>
      <c r="I19" s="190">
        <v>590321</v>
      </c>
      <c r="J19" s="191"/>
      <c r="K19" s="207">
        <v>424141786</v>
      </c>
      <c r="L19" s="208"/>
      <c r="M19" s="191"/>
      <c r="N19" s="207">
        <v>0</v>
      </c>
      <c r="O19" s="208"/>
      <c r="P19" s="191"/>
      <c r="Q19" s="190">
        <v>424141786</v>
      </c>
      <c r="R19" s="191"/>
      <c r="S19" s="190">
        <v>0</v>
      </c>
      <c r="T19" s="191"/>
      <c r="U19" s="207">
        <v>0</v>
      </c>
      <c r="V19" s="208"/>
      <c r="W19" s="191"/>
      <c r="X19" s="207">
        <v>0</v>
      </c>
      <c r="Y19" s="208"/>
      <c r="Z19" s="180"/>
      <c r="AA19" s="180"/>
      <c r="AB19" s="180"/>
    </row>
    <row r="20" spans="1:28" ht="12.75" customHeight="1" x14ac:dyDescent="0.2">
      <c r="A20" s="209" t="s">
        <v>1382</v>
      </c>
      <c r="B20" s="208"/>
      <c r="C20" s="210" t="s">
        <v>1383</v>
      </c>
      <c r="D20" s="211"/>
      <c r="E20" s="211"/>
      <c r="F20" s="208"/>
      <c r="G20" s="190">
        <v>1969750776</v>
      </c>
      <c r="H20" s="191"/>
      <c r="I20" s="190">
        <v>1881148607</v>
      </c>
      <c r="J20" s="191"/>
      <c r="K20" s="207">
        <v>88602169</v>
      </c>
      <c r="L20" s="208"/>
      <c r="M20" s="191"/>
      <c r="N20" s="207">
        <v>0</v>
      </c>
      <c r="O20" s="208"/>
      <c r="P20" s="191"/>
      <c r="Q20" s="190">
        <v>88602169</v>
      </c>
      <c r="R20" s="191"/>
      <c r="S20" s="190">
        <v>0</v>
      </c>
      <c r="T20" s="191"/>
      <c r="U20" s="207">
        <v>0</v>
      </c>
      <c r="V20" s="208"/>
      <c r="W20" s="191"/>
      <c r="X20" s="207">
        <v>0</v>
      </c>
      <c r="Y20" s="208"/>
      <c r="Z20" s="180"/>
      <c r="AA20" s="180"/>
      <c r="AB20" s="180"/>
    </row>
    <row r="21" spans="1:28" ht="12.75" customHeight="1" x14ac:dyDescent="0.2">
      <c r="A21" s="209" t="s">
        <v>1576</v>
      </c>
      <c r="B21" s="208"/>
      <c r="C21" s="210" t="s">
        <v>1577</v>
      </c>
      <c r="D21" s="211"/>
      <c r="E21" s="211"/>
      <c r="F21" s="208"/>
      <c r="G21" s="190">
        <v>11192963</v>
      </c>
      <c r="H21" s="191"/>
      <c r="I21" s="190">
        <v>0</v>
      </c>
      <c r="J21" s="191"/>
      <c r="K21" s="207">
        <v>11192963</v>
      </c>
      <c r="L21" s="208"/>
      <c r="M21" s="191"/>
      <c r="N21" s="207">
        <v>0</v>
      </c>
      <c r="O21" s="208"/>
      <c r="P21" s="191"/>
      <c r="Q21" s="190">
        <v>11192963</v>
      </c>
      <c r="R21" s="191"/>
      <c r="S21" s="190">
        <v>0</v>
      </c>
      <c r="T21" s="191"/>
      <c r="U21" s="207">
        <v>0</v>
      </c>
      <c r="V21" s="208"/>
      <c r="W21" s="191"/>
      <c r="X21" s="207">
        <v>0</v>
      </c>
      <c r="Y21" s="208"/>
      <c r="Z21" s="180"/>
      <c r="AA21" s="180"/>
      <c r="AB21" s="180"/>
    </row>
    <row r="22" spans="1:28" ht="12.75" customHeight="1" x14ac:dyDescent="0.2">
      <c r="A22" s="209" t="s">
        <v>1493</v>
      </c>
      <c r="B22" s="208"/>
      <c r="C22" s="210" t="s">
        <v>1494</v>
      </c>
      <c r="D22" s="211"/>
      <c r="E22" s="211"/>
      <c r="F22" s="208"/>
      <c r="G22" s="190">
        <v>0</v>
      </c>
      <c r="H22" s="191"/>
      <c r="I22" s="190">
        <v>380000</v>
      </c>
      <c r="J22" s="191"/>
      <c r="K22" s="207">
        <v>0</v>
      </c>
      <c r="L22" s="208"/>
      <c r="M22" s="191"/>
      <c r="N22" s="207">
        <v>380000</v>
      </c>
      <c r="O22" s="208"/>
      <c r="P22" s="191"/>
      <c r="Q22" s="190">
        <v>0</v>
      </c>
      <c r="R22" s="191"/>
      <c r="S22" s="190">
        <v>380000</v>
      </c>
      <c r="T22" s="191"/>
      <c r="U22" s="207">
        <v>0</v>
      </c>
      <c r="V22" s="208"/>
      <c r="W22" s="191"/>
      <c r="X22" s="207">
        <v>0</v>
      </c>
      <c r="Y22" s="208"/>
      <c r="Z22" s="180"/>
      <c r="AA22" s="180"/>
      <c r="AB22" s="180"/>
    </row>
    <row r="23" spans="1:28" ht="12.75" customHeight="1" x14ac:dyDescent="0.2">
      <c r="A23" s="209" t="s">
        <v>1578</v>
      </c>
      <c r="B23" s="208"/>
      <c r="C23" s="210" t="s">
        <v>1579</v>
      </c>
      <c r="D23" s="211"/>
      <c r="E23" s="211"/>
      <c r="F23" s="208"/>
      <c r="G23" s="190">
        <v>0</v>
      </c>
      <c r="H23" s="191"/>
      <c r="I23" s="190">
        <v>85076216</v>
      </c>
      <c r="J23" s="191"/>
      <c r="K23" s="207">
        <v>0</v>
      </c>
      <c r="L23" s="208"/>
      <c r="M23" s="191"/>
      <c r="N23" s="207">
        <v>85076216</v>
      </c>
      <c r="O23" s="208"/>
      <c r="P23" s="191"/>
      <c r="Q23" s="190">
        <v>0</v>
      </c>
      <c r="R23" s="191"/>
      <c r="S23" s="190">
        <v>85076216</v>
      </c>
      <c r="T23" s="191"/>
      <c r="U23" s="207">
        <v>0</v>
      </c>
      <c r="V23" s="208"/>
      <c r="W23" s="191"/>
      <c r="X23" s="207">
        <v>0</v>
      </c>
      <c r="Y23" s="208"/>
      <c r="Z23" s="180"/>
      <c r="AA23" s="180"/>
      <c r="AB23" s="180"/>
    </row>
    <row r="24" spans="1:28" ht="12.75" customHeight="1" x14ac:dyDescent="0.2">
      <c r="A24" s="209" t="s">
        <v>1580</v>
      </c>
      <c r="B24" s="208"/>
      <c r="C24" s="210" t="s">
        <v>1581</v>
      </c>
      <c r="D24" s="211"/>
      <c r="E24" s="211"/>
      <c r="F24" s="208"/>
      <c r="G24" s="190">
        <v>85076216</v>
      </c>
      <c r="H24" s="191"/>
      <c r="I24" s="190">
        <v>0</v>
      </c>
      <c r="J24" s="191"/>
      <c r="K24" s="207">
        <v>85076216</v>
      </c>
      <c r="L24" s="208"/>
      <c r="M24" s="191"/>
      <c r="N24" s="207">
        <v>0</v>
      </c>
      <c r="O24" s="208"/>
      <c r="P24" s="191"/>
      <c r="Q24" s="190">
        <v>85076216</v>
      </c>
      <c r="R24" s="191"/>
      <c r="S24" s="190">
        <v>0</v>
      </c>
      <c r="T24" s="191"/>
      <c r="U24" s="207">
        <v>0</v>
      </c>
      <c r="V24" s="208"/>
      <c r="W24" s="191"/>
      <c r="X24" s="207">
        <v>0</v>
      </c>
      <c r="Y24" s="208"/>
      <c r="Z24" s="180"/>
      <c r="AA24" s="180"/>
      <c r="AB24" s="180"/>
    </row>
    <row r="25" spans="1:28" ht="12.75" customHeight="1" x14ac:dyDescent="0.2">
      <c r="A25" s="209" t="s">
        <v>26</v>
      </c>
      <c r="B25" s="208"/>
      <c r="C25" s="210" t="s">
        <v>27</v>
      </c>
      <c r="D25" s="211"/>
      <c r="E25" s="211"/>
      <c r="F25" s="208"/>
      <c r="G25" s="190">
        <v>735516543</v>
      </c>
      <c r="H25" s="191"/>
      <c r="I25" s="190">
        <v>503510264</v>
      </c>
      <c r="J25" s="191"/>
      <c r="K25" s="207">
        <v>232006279</v>
      </c>
      <c r="L25" s="208"/>
      <c r="M25" s="191"/>
      <c r="N25" s="207">
        <v>0</v>
      </c>
      <c r="O25" s="208"/>
      <c r="P25" s="191"/>
      <c r="Q25" s="190">
        <v>232006279</v>
      </c>
      <c r="R25" s="191"/>
      <c r="S25" s="190">
        <v>0</v>
      </c>
      <c r="T25" s="191"/>
      <c r="U25" s="207">
        <v>0</v>
      </c>
      <c r="V25" s="208"/>
      <c r="W25" s="191"/>
      <c r="X25" s="207">
        <v>0</v>
      </c>
      <c r="Y25" s="208"/>
      <c r="Z25" s="180"/>
      <c r="AA25" s="180"/>
      <c r="AB25" s="180"/>
    </row>
    <row r="26" spans="1:28" ht="12.75" customHeight="1" x14ac:dyDescent="0.2">
      <c r="A26" s="209" t="s">
        <v>28</v>
      </c>
      <c r="B26" s="208"/>
      <c r="C26" s="210" t="s">
        <v>29</v>
      </c>
      <c r="D26" s="211"/>
      <c r="E26" s="211"/>
      <c r="F26" s="208"/>
      <c r="G26" s="190">
        <v>4176022747</v>
      </c>
      <c r="H26" s="191"/>
      <c r="I26" s="190">
        <v>2647984647</v>
      </c>
      <c r="J26" s="191"/>
      <c r="K26" s="207">
        <v>1528038100</v>
      </c>
      <c r="L26" s="208"/>
      <c r="M26" s="191"/>
      <c r="N26" s="207">
        <v>0</v>
      </c>
      <c r="O26" s="208"/>
      <c r="P26" s="191"/>
      <c r="Q26" s="190">
        <v>1528038100</v>
      </c>
      <c r="R26" s="191"/>
      <c r="S26" s="190">
        <v>0</v>
      </c>
      <c r="T26" s="191"/>
      <c r="U26" s="207">
        <v>0</v>
      </c>
      <c r="V26" s="208"/>
      <c r="W26" s="191"/>
      <c r="X26" s="207">
        <v>0</v>
      </c>
      <c r="Y26" s="208"/>
      <c r="Z26" s="180"/>
      <c r="AA26" s="180"/>
      <c r="AB26" s="180"/>
    </row>
    <row r="27" spans="1:28" ht="12.75" customHeight="1" x14ac:dyDescent="0.2">
      <c r="A27" s="209" t="s">
        <v>30</v>
      </c>
      <c r="B27" s="208"/>
      <c r="C27" s="210" t="s">
        <v>31</v>
      </c>
      <c r="D27" s="211"/>
      <c r="E27" s="211"/>
      <c r="F27" s="208"/>
      <c r="G27" s="190">
        <v>638701683</v>
      </c>
      <c r="H27" s="191"/>
      <c r="I27" s="190">
        <v>422039588</v>
      </c>
      <c r="J27" s="191"/>
      <c r="K27" s="207">
        <v>216662095</v>
      </c>
      <c r="L27" s="208"/>
      <c r="M27" s="191"/>
      <c r="N27" s="207">
        <v>0</v>
      </c>
      <c r="O27" s="208"/>
      <c r="P27" s="191"/>
      <c r="Q27" s="190">
        <v>216662095</v>
      </c>
      <c r="R27" s="191"/>
      <c r="S27" s="190">
        <v>0</v>
      </c>
      <c r="T27" s="191"/>
      <c r="U27" s="207">
        <v>0</v>
      </c>
      <c r="V27" s="208"/>
      <c r="W27" s="191"/>
      <c r="X27" s="207">
        <v>0</v>
      </c>
      <c r="Y27" s="208"/>
      <c r="Z27" s="180"/>
      <c r="AA27" s="180"/>
      <c r="AB27" s="180"/>
    </row>
    <row r="28" spans="1:28" ht="12.75" customHeight="1" x14ac:dyDescent="0.2">
      <c r="A28" s="209" t="s">
        <v>1479</v>
      </c>
      <c r="B28" s="208"/>
      <c r="C28" s="210" t="s">
        <v>1480</v>
      </c>
      <c r="D28" s="211"/>
      <c r="E28" s="211"/>
      <c r="F28" s="208"/>
      <c r="G28" s="190">
        <v>3337900</v>
      </c>
      <c r="H28" s="191"/>
      <c r="I28" s="190">
        <v>0</v>
      </c>
      <c r="J28" s="191"/>
      <c r="K28" s="207">
        <v>3337900</v>
      </c>
      <c r="L28" s="208"/>
      <c r="M28" s="191"/>
      <c r="N28" s="207">
        <v>0</v>
      </c>
      <c r="O28" s="208"/>
      <c r="P28" s="191"/>
      <c r="Q28" s="190">
        <v>3337900</v>
      </c>
      <c r="R28" s="191"/>
      <c r="S28" s="190">
        <v>0</v>
      </c>
      <c r="T28" s="191"/>
      <c r="U28" s="207">
        <v>0</v>
      </c>
      <c r="V28" s="208"/>
      <c r="W28" s="191"/>
      <c r="X28" s="207">
        <v>0</v>
      </c>
      <c r="Y28" s="208"/>
      <c r="Z28" s="180"/>
      <c r="AA28" s="180"/>
      <c r="AB28" s="180"/>
    </row>
    <row r="29" spans="1:28" ht="12.75" customHeight="1" x14ac:dyDescent="0.2">
      <c r="A29" s="209" t="s">
        <v>32</v>
      </c>
      <c r="B29" s="208"/>
      <c r="C29" s="210" t="s">
        <v>33</v>
      </c>
      <c r="D29" s="211"/>
      <c r="E29" s="211"/>
      <c r="F29" s="208"/>
      <c r="G29" s="190">
        <v>2800000</v>
      </c>
      <c r="H29" s="191"/>
      <c r="I29" s="190">
        <v>500000</v>
      </c>
      <c r="J29" s="191"/>
      <c r="K29" s="207">
        <v>2300000</v>
      </c>
      <c r="L29" s="208"/>
      <c r="M29" s="191"/>
      <c r="N29" s="207">
        <v>0</v>
      </c>
      <c r="O29" s="208"/>
      <c r="P29" s="191"/>
      <c r="Q29" s="190">
        <v>2300000</v>
      </c>
      <c r="R29" s="191"/>
      <c r="S29" s="190">
        <v>0</v>
      </c>
      <c r="T29" s="191"/>
      <c r="U29" s="207">
        <v>0</v>
      </c>
      <c r="V29" s="208"/>
      <c r="W29" s="191"/>
      <c r="X29" s="207">
        <v>0</v>
      </c>
      <c r="Y29" s="208"/>
      <c r="Z29" s="180"/>
      <c r="AA29" s="180"/>
      <c r="AB29" s="180"/>
    </row>
    <row r="30" spans="1:28" ht="12.75" customHeight="1" x14ac:dyDescent="0.2">
      <c r="A30" s="209" t="s">
        <v>34</v>
      </c>
      <c r="B30" s="208"/>
      <c r="C30" s="210" t="s">
        <v>35</v>
      </c>
      <c r="D30" s="211"/>
      <c r="E30" s="211"/>
      <c r="F30" s="208"/>
      <c r="G30" s="190">
        <v>9283356</v>
      </c>
      <c r="H30" s="191"/>
      <c r="I30" s="190">
        <v>7792010</v>
      </c>
      <c r="J30" s="191"/>
      <c r="K30" s="207">
        <v>1491346</v>
      </c>
      <c r="L30" s="208"/>
      <c r="M30" s="191"/>
      <c r="N30" s="207">
        <v>0</v>
      </c>
      <c r="O30" s="208"/>
      <c r="P30" s="191"/>
      <c r="Q30" s="190">
        <v>1491346</v>
      </c>
      <c r="R30" s="191"/>
      <c r="S30" s="190">
        <v>0</v>
      </c>
      <c r="T30" s="191"/>
      <c r="U30" s="207">
        <v>0</v>
      </c>
      <c r="V30" s="208"/>
      <c r="W30" s="191"/>
      <c r="X30" s="207">
        <v>0</v>
      </c>
      <c r="Y30" s="208"/>
      <c r="Z30" s="180"/>
      <c r="AA30" s="180"/>
      <c r="AB30" s="180"/>
    </row>
    <row r="31" spans="1:28" ht="12.75" customHeight="1" x14ac:dyDescent="0.2">
      <c r="A31" s="209" t="s">
        <v>1404</v>
      </c>
      <c r="B31" s="208"/>
      <c r="C31" s="210" t="s">
        <v>1405</v>
      </c>
      <c r="D31" s="211"/>
      <c r="E31" s="211"/>
      <c r="F31" s="208"/>
      <c r="G31" s="190">
        <v>2559353</v>
      </c>
      <c r="H31" s="191"/>
      <c r="I31" s="190">
        <v>2966493</v>
      </c>
      <c r="J31" s="191"/>
      <c r="K31" s="207">
        <v>0</v>
      </c>
      <c r="L31" s="208"/>
      <c r="M31" s="191"/>
      <c r="N31" s="207">
        <v>407140</v>
      </c>
      <c r="O31" s="208"/>
      <c r="P31" s="191"/>
      <c r="Q31" s="190">
        <v>0</v>
      </c>
      <c r="R31" s="191"/>
      <c r="S31" s="190">
        <v>407140</v>
      </c>
      <c r="T31" s="191"/>
      <c r="U31" s="207">
        <v>0</v>
      </c>
      <c r="V31" s="208"/>
      <c r="W31" s="191"/>
      <c r="X31" s="207">
        <v>0</v>
      </c>
      <c r="Y31" s="208"/>
      <c r="Z31" s="180"/>
      <c r="AA31" s="180"/>
      <c r="AB31" s="180"/>
    </row>
    <row r="32" spans="1:28" ht="12.75" customHeight="1" x14ac:dyDescent="0.2">
      <c r="A32" s="209" t="s">
        <v>1406</v>
      </c>
      <c r="B32" s="208"/>
      <c r="C32" s="210" t="s">
        <v>1407</v>
      </c>
      <c r="D32" s="211"/>
      <c r="E32" s="211"/>
      <c r="F32" s="208"/>
      <c r="G32" s="190">
        <v>1200000</v>
      </c>
      <c r="H32" s="191"/>
      <c r="I32" s="190">
        <v>868205</v>
      </c>
      <c r="J32" s="191"/>
      <c r="K32" s="207">
        <v>331795</v>
      </c>
      <c r="L32" s="208"/>
      <c r="M32" s="191"/>
      <c r="N32" s="207">
        <v>0</v>
      </c>
      <c r="O32" s="208"/>
      <c r="P32" s="191"/>
      <c r="Q32" s="190">
        <v>331795</v>
      </c>
      <c r="R32" s="191"/>
      <c r="S32" s="190">
        <v>0</v>
      </c>
      <c r="T32" s="191"/>
      <c r="U32" s="207">
        <v>0</v>
      </c>
      <c r="V32" s="208"/>
      <c r="W32" s="191"/>
      <c r="X32" s="207">
        <v>0</v>
      </c>
      <c r="Y32" s="208"/>
      <c r="Z32" s="180"/>
      <c r="AA32" s="180"/>
      <c r="AB32" s="180"/>
    </row>
    <row r="33" spans="1:28" ht="12.75" customHeight="1" x14ac:dyDescent="0.2">
      <c r="A33" s="209" t="s">
        <v>1408</v>
      </c>
      <c r="B33" s="208"/>
      <c r="C33" s="210" t="s">
        <v>1409</v>
      </c>
      <c r="D33" s="211"/>
      <c r="E33" s="211"/>
      <c r="F33" s="208"/>
      <c r="G33" s="190">
        <v>388161</v>
      </c>
      <c r="H33" s="191"/>
      <c r="I33" s="190">
        <v>281044</v>
      </c>
      <c r="J33" s="191"/>
      <c r="K33" s="207">
        <v>107117</v>
      </c>
      <c r="L33" s="208"/>
      <c r="M33" s="191"/>
      <c r="N33" s="207">
        <v>0</v>
      </c>
      <c r="O33" s="208"/>
      <c r="P33" s="191"/>
      <c r="Q33" s="190">
        <v>107117</v>
      </c>
      <c r="R33" s="191"/>
      <c r="S33" s="190">
        <v>0</v>
      </c>
      <c r="T33" s="191"/>
      <c r="U33" s="207">
        <v>0</v>
      </c>
      <c r="V33" s="208"/>
      <c r="W33" s="191"/>
      <c r="X33" s="207">
        <v>0</v>
      </c>
      <c r="Y33" s="208"/>
      <c r="Z33" s="180"/>
      <c r="AA33" s="180"/>
      <c r="AB33" s="180"/>
    </row>
    <row r="34" spans="1:28" ht="12.75" customHeight="1" x14ac:dyDescent="0.2">
      <c r="A34" s="209" t="s">
        <v>1495</v>
      </c>
      <c r="B34" s="208"/>
      <c r="C34" s="210" t="s">
        <v>1496</v>
      </c>
      <c r="D34" s="211"/>
      <c r="E34" s="211"/>
      <c r="F34" s="208"/>
      <c r="G34" s="190">
        <v>897708</v>
      </c>
      <c r="H34" s="191"/>
      <c r="I34" s="190">
        <v>911723</v>
      </c>
      <c r="J34" s="191"/>
      <c r="K34" s="207">
        <v>0</v>
      </c>
      <c r="L34" s="208"/>
      <c r="M34" s="191"/>
      <c r="N34" s="207">
        <v>14015</v>
      </c>
      <c r="O34" s="208"/>
      <c r="P34" s="191"/>
      <c r="Q34" s="190">
        <v>0</v>
      </c>
      <c r="R34" s="191"/>
      <c r="S34" s="190">
        <v>14015</v>
      </c>
      <c r="T34" s="191"/>
      <c r="U34" s="207">
        <v>0</v>
      </c>
      <c r="V34" s="208"/>
      <c r="W34" s="191"/>
      <c r="X34" s="207">
        <v>0</v>
      </c>
      <c r="Y34" s="208"/>
      <c r="Z34" s="180"/>
      <c r="AA34" s="180"/>
      <c r="AB34" s="180"/>
    </row>
    <row r="35" spans="1:28" ht="12.75" customHeight="1" x14ac:dyDescent="0.2">
      <c r="A35" s="209" t="s">
        <v>1582</v>
      </c>
      <c r="B35" s="208"/>
      <c r="C35" s="210" t="s">
        <v>1583</v>
      </c>
      <c r="D35" s="211"/>
      <c r="E35" s="211"/>
      <c r="F35" s="208"/>
      <c r="G35" s="190">
        <v>593190</v>
      </c>
      <c r="H35" s="191"/>
      <c r="I35" s="190">
        <v>441370</v>
      </c>
      <c r="J35" s="191"/>
      <c r="K35" s="207">
        <v>151820</v>
      </c>
      <c r="L35" s="208"/>
      <c r="M35" s="191"/>
      <c r="N35" s="207">
        <v>0</v>
      </c>
      <c r="O35" s="208"/>
      <c r="P35" s="191"/>
      <c r="Q35" s="190">
        <v>151820</v>
      </c>
      <c r="R35" s="191"/>
      <c r="S35" s="190">
        <v>0</v>
      </c>
      <c r="T35" s="191"/>
      <c r="U35" s="207">
        <v>0</v>
      </c>
      <c r="V35" s="208"/>
      <c r="W35" s="191"/>
      <c r="X35" s="207">
        <v>0</v>
      </c>
      <c r="Y35" s="208"/>
      <c r="Z35" s="180"/>
      <c r="AA35" s="180"/>
      <c r="AB35" s="180"/>
    </row>
    <row r="36" spans="1:28" ht="12.75" customHeight="1" x14ac:dyDescent="0.2">
      <c r="A36" s="209" t="s">
        <v>1584</v>
      </c>
      <c r="B36" s="208"/>
      <c r="C36" s="210" t="s">
        <v>1585</v>
      </c>
      <c r="D36" s="211"/>
      <c r="E36" s="211"/>
      <c r="F36" s="208"/>
      <c r="G36" s="190">
        <v>1094910</v>
      </c>
      <c r="H36" s="191"/>
      <c r="I36" s="190">
        <v>944200</v>
      </c>
      <c r="J36" s="191"/>
      <c r="K36" s="207">
        <v>150710</v>
      </c>
      <c r="L36" s="208"/>
      <c r="M36" s="191"/>
      <c r="N36" s="207">
        <v>0</v>
      </c>
      <c r="O36" s="208"/>
      <c r="P36" s="191"/>
      <c r="Q36" s="190">
        <v>150710</v>
      </c>
      <c r="R36" s="191"/>
      <c r="S36" s="190">
        <v>0</v>
      </c>
      <c r="T36" s="191"/>
      <c r="U36" s="207">
        <v>0</v>
      </c>
      <c r="V36" s="208"/>
      <c r="W36" s="191"/>
      <c r="X36" s="207">
        <v>0</v>
      </c>
      <c r="Y36" s="208"/>
      <c r="Z36" s="180"/>
      <c r="AA36" s="180"/>
      <c r="AB36" s="180"/>
    </row>
    <row r="37" spans="1:28" ht="12.75" customHeight="1" x14ac:dyDescent="0.2">
      <c r="A37" s="209" t="s">
        <v>1410</v>
      </c>
      <c r="B37" s="208"/>
      <c r="C37" s="210" t="s">
        <v>1411</v>
      </c>
      <c r="D37" s="211"/>
      <c r="E37" s="211"/>
      <c r="F37" s="208"/>
      <c r="G37" s="190">
        <v>1657035</v>
      </c>
      <c r="H37" s="191"/>
      <c r="I37" s="190">
        <v>802398</v>
      </c>
      <c r="J37" s="191"/>
      <c r="K37" s="207">
        <v>854637</v>
      </c>
      <c r="L37" s="208"/>
      <c r="M37" s="191"/>
      <c r="N37" s="207">
        <v>0</v>
      </c>
      <c r="O37" s="208"/>
      <c r="P37" s="191"/>
      <c r="Q37" s="190">
        <v>854637</v>
      </c>
      <c r="R37" s="191"/>
      <c r="S37" s="190">
        <v>0</v>
      </c>
      <c r="T37" s="191"/>
      <c r="U37" s="207">
        <v>0</v>
      </c>
      <c r="V37" s="208"/>
      <c r="W37" s="191"/>
      <c r="X37" s="207">
        <v>0</v>
      </c>
      <c r="Y37" s="208"/>
      <c r="Z37" s="180"/>
      <c r="AA37" s="180"/>
      <c r="AB37" s="180"/>
    </row>
    <row r="38" spans="1:28" ht="12.75" customHeight="1" x14ac:dyDescent="0.2">
      <c r="A38" s="209" t="s">
        <v>1412</v>
      </c>
      <c r="B38" s="208"/>
      <c r="C38" s="210" t="s">
        <v>1413</v>
      </c>
      <c r="D38" s="211"/>
      <c r="E38" s="211"/>
      <c r="F38" s="208"/>
      <c r="G38" s="190">
        <v>1175000</v>
      </c>
      <c r="H38" s="191"/>
      <c r="I38" s="190">
        <v>1080510</v>
      </c>
      <c r="J38" s="191"/>
      <c r="K38" s="207">
        <v>94490</v>
      </c>
      <c r="L38" s="208"/>
      <c r="M38" s="191"/>
      <c r="N38" s="207">
        <v>0</v>
      </c>
      <c r="O38" s="208"/>
      <c r="P38" s="191"/>
      <c r="Q38" s="190">
        <v>94490</v>
      </c>
      <c r="R38" s="191"/>
      <c r="S38" s="190">
        <v>0</v>
      </c>
      <c r="T38" s="191"/>
      <c r="U38" s="207">
        <v>0</v>
      </c>
      <c r="V38" s="208"/>
      <c r="W38" s="191"/>
      <c r="X38" s="207">
        <v>0</v>
      </c>
      <c r="Y38" s="208"/>
      <c r="Z38" s="180"/>
      <c r="AA38" s="180"/>
      <c r="AB38" s="180"/>
    </row>
    <row r="39" spans="1:28" ht="12.75" customHeight="1" x14ac:dyDescent="0.2">
      <c r="A39" s="209" t="s">
        <v>1586</v>
      </c>
      <c r="B39" s="208"/>
      <c r="C39" s="210" t="s">
        <v>1587</v>
      </c>
      <c r="D39" s="211"/>
      <c r="E39" s="211"/>
      <c r="F39" s="208"/>
      <c r="G39" s="190">
        <v>450000</v>
      </c>
      <c r="H39" s="191"/>
      <c r="I39" s="190">
        <v>0</v>
      </c>
      <c r="J39" s="191"/>
      <c r="K39" s="207">
        <v>450000</v>
      </c>
      <c r="L39" s="208"/>
      <c r="M39" s="191"/>
      <c r="N39" s="207">
        <v>0</v>
      </c>
      <c r="O39" s="208"/>
      <c r="P39" s="191"/>
      <c r="Q39" s="190">
        <v>450000</v>
      </c>
      <c r="R39" s="191"/>
      <c r="S39" s="190">
        <v>0</v>
      </c>
      <c r="T39" s="191"/>
      <c r="U39" s="207">
        <v>0</v>
      </c>
      <c r="V39" s="208"/>
      <c r="W39" s="191"/>
      <c r="X39" s="207">
        <v>0</v>
      </c>
      <c r="Y39" s="208"/>
      <c r="Z39" s="180"/>
      <c r="AA39" s="180"/>
      <c r="AB39" s="180"/>
    </row>
    <row r="40" spans="1:28" ht="12.75" customHeight="1" x14ac:dyDescent="0.2">
      <c r="A40" s="209" t="s">
        <v>1543</v>
      </c>
      <c r="B40" s="208"/>
      <c r="C40" s="210" t="s">
        <v>1544</v>
      </c>
      <c r="D40" s="211"/>
      <c r="E40" s="211"/>
      <c r="F40" s="208"/>
      <c r="G40" s="190">
        <v>33219</v>
      </c>
      <c r="H40" s="191"/>
      <c r="I40" s="190">
        <v>20000</v>
      </c>
      <c r="J40" s="191"/>
      <c r="K40" s="207">
        <v>13219</v>
      </c>
      <c r="L40" s="208"/>
      <c r="M40" s="191"/>
      <c r="N40" s="207">
        <v>0</v>
      </c>
      <c r="O40" s="208"/>
      <c r="P40" s="191"/>
      <c r="Q40" s="190">
        <v>13219</v>
      </c>
      <c r="R40" s="191"/>
      <c r="S40" s="190">
        <v>0</v>
      </c>
      <c r="T40" s="191"/>
      <c r="U40" s="207">
        <v>0</v>
      </c>
      <c r="V40" s="208"/>
      <c r="W40" s="191"/>
      <c r="X40" s="207">
        <v>0</v>
      </c>
      <c r="Y40" s="208"/>
      <c r="Z40" s="180"/>
      <c r="AA40" s="180"/>
      <c r="AB40" s="180"/>
    </row>
    <row r="41" spans="1:28" ht="12.75" customHeight="1" x14ac:dyDescent="0.2">
      <c r="A41" s="209" t="s">
        <v>1497</v>
      </c>
      <c r="B41" s="208"/>
      <c r="C41" s="210" t="s">
        <v>1498</v>
      </c>
      <c r="D41" s="211"/>
      <c r="E41" s="211"/>
      <c r="F41" s="208"/>
      <c r="G41" s="190">
        <v>645051</v>
      </c>
      <c r="H41" s="191"/>
      <c r="I41" s="190">
        <v>713858</v>
      </c>
      <c r="J41" s="191"/>
      <c r="K41" s="207">
        <v>0</v>
      </c>
      <c r="L41" s="208"/>
      <c r="M41" s="191"/>
      <c r="N41" s="207">
        <v>68807</v>
      </c>
      <c r="O41" s="208"/>
      <c r="P41" s="191"/>
      <c r="Q41" s="190">
        <v>0</v>
      </c>
      <c r="R41" s="191"/>
      <c r="S41" s="190">
        <v>68807</v>
      </c>
      <c r="T41" s="191"/>
      <c r="U41" s="207">
        <v>0</v>
      </c>
      <c r="V41" s="208"/>
      <c r="W41" s="191"/>
      <c r="X41" s="207">
        <v>0</v>
      </c>
      <c r="Y41" s="208"/>
      <c r="Z41" s="180"/>
      <c r="AA41" s="180"/>
      <c r="AB41" s="180"/>
    </row>
    <row r="42" spans="1:28" ht="12.75" customHeight="1" x14ac:dyDescent="0.2">
      <c r="A42" s="209" t="s">
        <v>1414</v>
      </c>
      <c r="B42" s="208"/>
      <c r="C42" s="210" t="s">
        <v>1415</v>
      </c>
      <c r="D42" s="211"/>
      <c r="E42" s="211"/>
      <c r="F42" s="208"/>
      <c r="G42" s="190">
        <v>100000</v>
      </c>
      <c r="H42" s="191"/>
      <c r="I42" s="190">
        <v>101941</v>
      </c>
      <c r="J42" s="191"/>
      <c r="K42" s="207">
        <v>0</v>
      </c>
      <c r="L42" s="208"/>
      <c r="M42" s="191"/>
      <c r="N42" s="207">
        <v>1941</v>
      </c>
      <c r="O42" s="208"/>
      <c r="P42" s="191"/>
      <c r="Q42" s="190">
        <v>0</v>
      </c>
      <c r="R42" s="191"/>
      <c r="S42" s="190">
        <v>1941</v>
      </c>
      <c r="T42" s="191"/>
      <c r="U42" s="207">
        <v>0</v>
      </c>
      <c r="V42" s="208"/>
      <c r="W42" s="191"/>
      <c r="X42" s="207">
        <v>0</v>
      </c>
      <c r="Y42" s="208"/>
      <c r="Z42" s="180"/>
      <c r="AA42" s="180"/>
      <c r="AB42" s="180"/>
    </row>
    <row r="43" spans="1:28" ht="12.75" customHeight="1" x14ac:dyDescent="0.2">
      <c r="A43" s="209" t="s">
        <v>1588</v>
      </c>
      <c r="B43" s="208"/>
      <c r="C43" s="210" t="s">
        <v>1589</v>
      </c>
      <c r="D43" s="211"/>
      <c r="E43" s="211"/>
      <c r="F43" s="208"/>
      <c r="G43" s="190">
        <v>400000</v>
      </c>
      <c r="H43" s="191"/>
      <c r="I43" s="190">
        <v>398598</v>
      </c>
      <c r="J43" s="191"/>
      <c r="K43" s="207">
        <v>1402</v>
      </c>
      <c r="L43" s="208"/>
      <c r="M43" s="191"/>
      <c r="N43" s="207">
        <v>0</v>
      </c>
      <c r="O43" s="208"/>
      <c r="P43" s="191"/>
      <c r="Q43" s="190">
        <v>1402</v>
      </c>
      <c r="R43" s="191"/>
      <c r="S43" s="190">
        <v>0</v>
      </c>
      <c r="T43" s="191"/>
      <c r="U43" s="207">
        <v>0</v>
      </c>
      <c r="V43" s="208"/>
      <c r="W43" s="191"/>
      <c r="X43" s="207">
        <v>0</v>
      </c>
      <c r="Y43" s="208"/>
      <c r="Z43" s="180"/>
      <c r="AA43" s="180"/>
      <c r="AB43" s="180"/>
    </row>
    <row r="44" spans="1:28" ht="12.75" customHeight="1" x14ac:dyDescent="0.2">
      <c r="A44" s="209" t="s">
        <v>1499</v>
      </c>
      <c r="B44" s="208"/>
      <c r="C44" s="210" t="s">
        <v>1500</v>
      </c>
      <c r="D44" s="211"/>
      <c r="E44" s="211"/>
      <c r="F44" s="208"/>
      <c r="G44" s="190">
        <v>94393</v>
      </c>
      <c r="H44" s="191"/>
      <c r="I44" s="190">
        <v>100845</v>
      </c>
      <c r="J44" s="191"/>
      <c r="K44" s="207">
        <v>0</v>
      </c>
      <c r="L44" s="208"/>
      <c r="M44" s="191"/>
      <c r="N44" s="207">
        <v>6452</v>
      </c>
      <c r="O44" s="208"/>
      <c r="P44" s="191"/>
      <c r="Q44" s="190">
        <v>0</v>
      </c>
      <c r="R44" s="191"/>
      <c r="S44" s="190">
        <v>6452</v>
      </c>
      <c r="T44" s="191"/>
      <c r="U44" s="207">
        <v>0</v>
      </c>
      <c r="V44" s="208"/>
      <c r="W44" s="191"/>
      <c r="X44" s="207">
        <v>0</v>
      </c>
      <c r="Y44" s="208"/>
      <c r="Z44" s="180"/>
      <c r="AA44" s="180"/>
      <c r="AB44" s="180"/>
    </row>
    <row r="45" spans="1:28" ht="12.75" customHeight="1" x14ac:dyDescent="0.2">
      <c r="A45" s="209" t="s">
        <v>1590</v>
      </c>
      <c r="B45" s="208"/>
      <c r="C45" s="210" t="s">
        <v>1591</v>
      </c>
      <c r="D45" s="211"/>
      <c r="E45" s="211"/>
      <c r="F45" s="208"/>
      <c r="G45" s="190">
        <v>500000</v>
      </c>
      <c r="H45" s="191"/>
      <c r="I45" s="190">
        <v>498481</v>
      </c>
      <c r="J45" s="191"/>
      <c r="K45" s="207">
        <v>1519</v>
      </c>
      <c r="L45" s="208"/>
      <c r="M45" s="191"/>
      <c r="N45" s="207">
        <v>0</v>
      </c>
      <c r="O45" s="208"/>
      <c r="P45" s="191"/>
      <c r="Q45" s="190">
        <v>1519</v>
      </c>
      <c r="R45" s="191"/>
      <c r="S45" s="190">
        <v>0</v>
      </c>
      <c r="T45" s="191"/>
      <c r="U45" s="207">
        <v>0</v>
      </c>
      <c r="V45" s="208"/>
      <c r="W45" s="191"/>
      <c r="X45" s="207">
        <v>0</v>
      </c>
      <c r="Y45" s="208"/>
      <c r="Z45" s="180"/>
      <c r="AA45" s="180"/>
      <c r="AB45" s="180"/>
    </row>
    <row r="46" spans="1:28" ht="12.75" customHeight="1" x14ac:dyDescent="0.2">
      <c r="A46" s="209" t="s">
        <v>1545</v>
      </c>
      <c r="B46" s="208"/>
      <c r="C46" s="210" t="s">
        <v>1546</v>
      </c>
      <c r="D46" s="211"/>
      <c r="E46" s="211"/>
      <c r="F46" s="208"/>
      <c r="G46" s="190">
        <v>573498</v>
      </c>
      <c r="H46" s="191"/>
      <c r="I46" s="190">
        <v>69480</v>
      </c>
      <c r="J46" s="191"/>
      <c r="K46" s="207">
        <v>504018</v>
      </c>
      <c r="L46" s="208"/>
      <c r="M46" s="191"/>
      <c r="N46" s="207">
        <v>0</v>
      </c>
      <c r="O46" s="208"/>
      <c r="P46" s="191"/>
      <c r="Q46" s="190">
        <v>504018</v>
      </c>
      <c r="R46" s="191"/>
      <c r="S46" s="190">
        <v>0</v>
      </c>
      <c r="T46" s="191"/>
      <c r="U46" s="207">
        <v>0</v>
      </c>
      <c r="V46" s="208"/>
      <c r="W46" s="191"/>
      <c r="X46" s="207">
        <v>0</v>
      </c>
      <c r="Y46" s="208"/>
      <c r="Z46" s="180"/>
      <c r="AA46" s="180"/>
      <c r="AB46" s="180"/>
    </row>
    <row r="47" spans="1:28" ht="12.75" customHeight="1" x14ac:dyDescent="0.2">
      <c r="A47" s="209" t="s">
        <v>1592</v>
      </c>
      <c r="B47" s="208"/>
      <c r="C47" s="210" t="s">
        <v>1593</v>
      </c>
      <c r="D47" s="211"/>
      <c r="E47" s="211"/>
      <c r="F47" s="208"/>
      <c r="G47" s="190">
        <v>500000</v>
      </c>
      <c r="H47" s="191"/>
      <c r="I47" s="190">
        <v>0</v>
      </c>
      <c r="J47" s="191"/>
      <c r="K47" s="207">
        <v>500000</v>
      </c>
      <c r="L47" s="208"/>
      <c r="M47" s="191"/>
      <c r="N47" s="207">
        <v>0</v>
      </c>
      <c r="O47" s="208"/>
      <c r="P47" s="191"/>
      <c r="Q47" s="190">
        <v>500000</v>
      </c>
      <c r="R47" s="191"/>
      <c r="S47" s="190">
        <v>0</v>
      </c>
      <c r="T47" s="191"/>
      <c r="U47" s="207">
        <v>0</v>
      </c>
      <c r="V47" s="208"/>
      <c r="W47" s="191"/>
      <c r="X47" s="207">
        <v>0</v>
      </c>
      <c r="Y47" s="208"/>
      <c r="Z47" s="180"/>
      <c r="AA47" s="180"/>
      <c r="AB47" s="180"/>
    </row>
    <row r="48" spans="1:28" ht="12.75" customHeight="1" x14ac:dyDescent="0.2">
      <c r="A48" s="209" t="s">
        <v>1594</v>
      </c>
      <c r="B48" s="208"/>
      <c r="C48" s="210" t="s">
        <v>1595</v>
      </c>
      <c r="D48" s="211"/>
      <c r="E48" s="211"/>
      <c r="F48" s="208"/>
      <c r="G48" s="190">
        <v>1535678</v>
      </c>
      <c r="H48" s="191"/>
      <c r="I48" s="190">
        <v>1571822</v>
      </c>
      <c r="J48" s="191"/>
      <c r="K48" s="207">
        <v>0</v>
      </c>
      <c r="L48" s="208"/>
      <c r="M48" s="191"/>
      <c r="N48" s="207">
        <v>36144</v>
      </c>
      <c r="O48" s="208"/>
      <c r="P48" s="191"/>
      <c r="Q48" s="190">
        <v>0</v>
      </c>
      <c r="R48" s="191"/>
      <c r="S48" s="190">
        <v>36144</v>
      </c>
      <c r="T48" s="191"/>
      <c r="U48" s="207">
        <v>0</v>
      </c>
      <c r="V48" s="208"/>
      <c r="W48" s="191"/>
      <c r="X48" s="207">
        <v>0</v>
      </c>
      <c r="Y48" s="208"/>
      <c r="Z48" s="180"/>
      <c r="AA48" s="180"/>
      <c r="AB48" s="180"/>
    </row>
    <row r="49" spans="1:28" ht="12.75" customHeight="1" x14ac:dyDescent="0.2">
      <c r="A49" s="209" t="s">
        <v>1596</v>
      </c>
      <c r="B49" s="208"/>
      <c r="C49" s="210" t="s">
        <v>1597</v>
      </c>
      <c r="D49" s="211"/>
      <c r="E49" s="211"/>
      <c r="F49" s="208"/>
      <c r="G49" s="190">
        <v>1000000</v>
      </c>
      <c r="H49" s="191"/>
      <c r="I49" s="190">
        <v>939354</v>
      </c>
      <c r="J49" s="191"/>
      <c r="K49" s="207">
        <v>60646</v>
      </c>
      <c r="L49" s="208"/>
      <c r="M49" s="191"/>
      <c r="N49" s="207">
        <v>0</v>
      </c>
      <c r="O49" s="208"/>
      <c r="P49" s="191"/>
      <c r="Q49" s="190">
        <v>60646</v>
      </c>
      <c r="R49" s="191"/>
      <c r="S49" s="190">
        <v>0</v>
      </c>
      <c r="T49" s="191"/>
      <c r="U49" s="207">
        <v>0</v>
      </c>
      <c r="V49" s="208"/>
      <c r="W49" s="191"/>
      <c r="X49" s="207">
        <v>0</v>
      </c>
      <c r="Y49" s="208"/>
      <c r="Z49" s="180"/>
      <c r="AA49" s="180"/>
      <c r="AB49" s="180"/>
    </row>
    <row r="50" spans="1:28" ht="12.75" customHeight="1" x14ac:dyDescent="0.2">
      <c r="A50" s="209" t="s">
        <v>1501</v>
      </c>
      <c r="B50" s="208"/>
      <c r="C50" s="210" t="s">
        <v>1502</v>
      </c>
      <c r="D50" s="211"/>
      <c r="E50" s="211"/>
      <c r="F50" s="208"/>
      <c r="G50" s="190">
        <v>500000</v>
      </c>
      <c r="H50" s="191"/>
      <c r="I50" s="190">
        <v>500000</v>
      </c>
      <c r="J50" s="191"/>
      <c r="K50" s="207">
        <v>0</v>
      </c>
      <c r="L50" s="208"/>
      <c r="M50" s="191"/>
      <c r="N50" s="207">
        <v>0</v>
      </c>
      <c r="O50" s="208"/>
      <c r="P50" s="191"/>
      <c r="Q50" s="190">
        <v>0</v>
      </c>
      <c r="R50" s="191"/>
      <c r="S50" s="190">
        <v>0</v>
      </c>
      <c r="T50" s="191"/>
      <c r="U50" s="207">
        <v>0</v>
      </c>
      <c r="V50" s="208"/>
      <c r="W50" s="191"/>
      <c r="X50" s="207">
        <v>0</v>
      </c>
      <c r="Y50" s="208"/>
      <c r="Z50" s="180"/>
      <c r="AA50" s="180"/>
      <c r="AB50" s="180"/>
    </row>
    <row r="51" spans="1:28" ht="12.75" customHeight="1" x14ac:dyDescent="0.2">
      <c r="A51" s="209" t="s">
        <v>1416</v>
      </c>
      <c r="B51" s="208"/>
      <c r="C51" s="210" t="s">
        <v>1417</v>
      </c>
      <c r="D51" s="211"/>
      <c r="E51" s="211"/>
      <c r="F51" s="208"/>
      <c r="G51" s="190">
        <v>1301000</v>
      </c>
      <c r="H51" s="191"/>
      <c r="I51" s="190">
        <v>1851773</v>
      </c>
      <c r="J51" s="191"/>
      <c r="K51" s="207">
        <v>0</v>
      </c>
      <c r="L51" s="208"/>
      <c r="M51" s="191"/>
      <c r="N51" s="207">
        <v>550773</v>
      </c>
      <c r="O51" s="208"/>
      <c r="P51" s="191"/>
      <c r="Q51" s="190">
        <v>0</v>
      </c>
      <c r="R51" s="191"/>
      <c r="S51" s="190">
        <v>550773</v>
      </c>
      <c r="T51" s="191"/>
      <c r="U51" s="207">
        <v>0</v>
      </c>
      <c r="V51" s="208"/>
      <c r="W51" s="191"/>
      <c r="X51" s="207">
        <v>0</v>
      </c>
      <c r="Y51" s="208"/>
      <c r="Z51" s="180"/>
      <c r="AA51" s="180"/>
      <c r="AB51" s="180"/>
    </row>
    <row r="52" spans="1:28" ht="12.75" customHeight="1" x14ac:dyDescent="0.2">
      <c r="A52" s="209" t="s">
        <v>36</v>
      </c>
      <c r="B52" s="208"/>
      <c r="C52" s="210" t="s">
        <v>37</v>
      </c>
      <c r="D52" s="211"/>
      <c r="E52" s="211"/>
      <c r="F52" s="208"/>
      <c r="G52" s="190">
        <v>28677971</v>
      </c>
      <c r="H52" s="191"/>
      <c r="I52" s="190">
        <v>25483306</v>
      </c>
      <c r="J52" s="191"/>
      <c r="K52" s="207">
        <v>3194665</v>
      </c>
      <c r="L52" s="208"/>
      <c r="M52" s="191"/>
      <c r="N52" s="207">
        <v>0</v>
      </c>
      <c r="O52" s="208"/>
      <c r="P52" s="191"/>
      <c r="Q52" s="190">
        <v>3194665</v>
      </c>
      <c r="R52" s="191"/>
      <c r="S52" s="190">
        <v>0</v>
      </c>
      <c r="T52" s="191"/>
      <c r="U52" s="207">
        <v>0</v>
      </c>
      <c r="V52" s="208"/>
      <c r="W52" s="191"/>
      <c r="X52" s="207">
        <v>0</v>
      </c>
      <c r="Y52" s="208"/>
      <c r="Z52" s="180"/>
      <c r="AA52" s="180"/>
      <c r="AB52" s="180"/>
    </row>
    <row r="53" spans="1:28" ht="12.75" customHeight="1" x14ac:dyDescent="0.2">
      <c r="A53" s="209" t="s">
        <v>1418</v>
      </c>
      <c r="B53" s="208"/>
      <c r="C53" s="210" t="s">
        <v>1419</v>
      </c>
      <c r="D53" s="211"/>
      <c r="E53" s="211"/>
      <c r="F53" s="208"/>
      <c r="G53" s="190">
        <v>13563119</v>
      </c>
      <c r="H53" s="191"/>
      <c r="I53" s="190">
        <v>11037109</v>
      </c>
      <c r="J53" s="191"/>
      <c r="K53" s="207">
        <v>2526010</v>
      </c>
      <c r="L53" s="208"/>
      <c r="M53" s="191"/>
      <c r="N53" s="207">
        <v>0</v>
      </c>
      <c r="O53" s="208"/>
      <c r="P53" s="191"/>
      <c r="Q53" s="190">
        <v>2526010</v>
      </c>
      <c r="R53" s="191"/>
      <c r="S53" s="190">
        <v>0</v>
      </c>
      <c r="T53" s="191"/>
      <c r="U53" s="207">
        <v>0</v>
      </c>
      <c r="V53" s="208"/>
      <c r="W53" s="191"/>
      <c r="X53" s="207">
        <v>0</v>
      </c>
      <c r="Y53" s="208"/>
      <c r="Z53" s="180"/>
      <c r="AA53" s="180"/>
      <c r="AB53" s="180"/>
    </row>
    <row r="54" spans="1:28" ht="12.75" customHeight="1" x14ac:dyDescent="0.2">
      <c r="A54" s="209" t="s">
        <v>1341</v>
      </c>
      <c r="B54" s="208"/>
      <c r="C54" s="210" t="s">
        <v>1342</v>
      </c>
      <c r="D54" s="211"/>
      <c r="E54" s="211"/>
      <c r="F54" s="208"/>
      <c r="G54" s="190">
        <v>0</v>
      </c>
      <c r="H54" s="191"/>
      <c r="I54" s="190">
        <v>2991582</v>
      </c>
      <c r="J54" s="191"/>
      <c r="K54" s="207">
        <v>0</v>
      </c>
      <c r="L54" s="208"/>
      <c r="M54" s="191"/>
      <c r="N54" s="207">
        <v>2991582</v>
      </c>
      <c r="O54" s="208"/>
      <c r="P54" s="191"/>
      <c r="Q54" s="190">
        <v>0</v>
      </c>
      <c r="R54" s="191"/>
      <c r="S54" s="190">
        <v>2991582</v>
      </c>
      <c r="T54" s="191"/>
      <c r="U54" s="207">
        <v>0</v>
      </c>
      <c r="V54" s="208"/>
      <c r="W54" s="191"/>
      <c r="X54" s="207">
        <v>0</v>
      </c>
      <c r="Y54" s="208"/>
      <c r="Z54" s="180"/>
      <c r="AA54" s="180"/>
      <c r="AB54" s="180"/>
    </row>
    <row r="55" spans="1:28" ht="12.75" customHeight="1" x14ac:dyDescent="0.2">
      <c r="A55" s="209" t="s">
        <v>1561</v>
      </c>
      <c r="B55" s="208"/>
      <c r="C55" s="210" t="s">
        <v>1562</v>
      </c>
      <c r="D55" s="211"/>
      <c r="E55" s="211"/>
      <c r="F55" s="208"/>
      <c r="G55" s="190">
        <v>38937021</v>
      </c>
      <c r="H55" s="191"/>
      <c r="I55" s="190">
        <v>0</v>
      </c>
      <c r="J55" s="191"/>
      <c r="K55" s="207">
        <v>38937021</v>
      </c>
      <c r="L55" s="208"/>
      <c r="M55" s="191"/>
      <c r="N55" s="207">
        <v>0</v>
      </c>
      <c r="O55" s="208"/>
      <c r="P55" s="191"/>
      <c r="Q55" s="190">
        <v>38937021</v>
      </c>
      <c r="R55" s="191"/>
      <c r="S55" s="190">
        <v>0</v>
      </c>
      <c r="T55" s="191"/>
      <c r="U55" s="207">
        <v>0</v>
      </c>
      <c r="V55" s="208"/>
      <c r="W55" s="191"/>
      <c r="X55" s="207">
        <v>0</v>
      </c>
      <c r="Y55" s="208"/>
      <c r="Z55" s="180"/>
      <c r="AA55" s="180"/>
      <c r="AB55" s="180"/>
    </row>
    <row r="56" spans="1:28" ht="12.75" customHeight="1" x14ac:dyDescent="0.2">
      <c r="A56" s="209" t="s">
        <v>1420</v>
      </c>
      <c r="B56" s="208"/>
      <c r="C56" s="210" t="s">
        <v>1421</v>
      </c>
      <c r="D56" s="211"/>
      <c r="E56" s="211"/>
      <c r="F56" s="208"/>
      <c r="G56" s="190">
        <v>82735584</v>
      </c>
      <c r="H56" s="191"/>
      <c r="I56" s="190">
        <v>0</v>
      </c>
      <c r="J56" s="191"/>
      <c r="K56" s="207">
        <v>82735584</v>
      </c>
      <c r="L56" s="208"/>
      <c r="M56" s="191"/>
      <c r="N56" s="207">
        <v>0</v>
      </c>
      <c r="O56" s="208"/>
      <c r="P56" s="191"/>
      <c r="Q56" s="190">
        <v>82735584</v>
      </c>
      <c r="R56" s="191"/>
      <c r="S56" s="190">
        <v>0</v>
      </c>
      <c r="T56" s="191"/>
      <c r="U56" s="207">
        <v>0</v>
      </c>
      <c r="V56" s="208"/>
      <c r="W56" s="191"/>
      <c r="X56" s="207">
        <v>0</v>
      </c>
      <c r="Y56" s="208"/>
      <c r="Z56" s="180"/>
      <c r="AA56" s="180"/>
      <c r="AB56" s="180"/>
    </row>
    <row r="57" spans="1:28" ht="12.75" customHeight="1" x14ac:dyDescent="0.2">
      <c r="A57" s="209" t="s">
        <v>1598</v>
      </c>
      <c r="B57" s="208"/>
      <c r="C57" s="210" t="s">
        <v>1599</v>
      </c>
      <c r="D57" s="211"/>
      <c r="E57" s="211"/>
      <c r="F57" s="208"/>
      <c r="G57" s="190">
        <v>320373</v>
      </c>
      <c r="H57" s="191"/>
      <c r="I57" s="190">
        <v>320373</v>
      </c>
      <c r="J57" s="191"/>
      <c r="K57" s="207">
        <v>0</v>
      </c>
      <c r="L57" s="208"/>
      <c r="M57" s="191"/>
      <c r="N57" s="207">
        <v>0</v>
      </c>
      <c r="O57" s="208"/>
      <c r="P57" s="191"/>
      <c r="Q57" s="190">
        <v>0</v>
      </c>
      <c r="R57" s="191"/>
      <c r="S57" s="190">
        <v>0</v>
      </c>
      <c r="T57" s="191"/>
      <c r="U57" s="207">
        <v>0</v>
      </c>
      <c r="V57" s="208"/>
      <c r="W57" s="191"/>
      <c r="X57" s="207">
        <v>0</v>
      </c>
      <c r="Y57" s="208"/>
      <c r="Z57" s="180"/>
      <c r="AA57" s="180"/>
      <c r="AB57" s="180"/>
    </row>
    <row r="58" spans="1:28" ht="12.75" customHeight="1" x14ac:dyDescent="0.2">
      <c r="A58" s="209" t="s">
        <v>1600</v>
      </c>
      <c r="B58" s="208"/>
      <c r="C58" s="210" t="s">
        <v>1601</v>
      </c>
      <c r="D58" s="211"/>
      <c r="E58" s="211"/>
      <c r="F58" s="208"/>
      <c r="G58" s="190">
        <v>0</v>
      </c>
      <c r="H58" s="191"/>
      <c r="I58" s="190">
        <v>503965</v>
      </c>
      <c r="J58" s="191"/>
      <c r="K58" s="207">
        <v>0</v>
      </c>
      <c r="L58" s="208"/>
      <c r="M58" s="191"/>
      <c r="N58" s="207">
        <v>503965</v>
      </c>
      <c r="O58" s="208"/>
      <c r="P58" s="191"/>
      <c r="Q58" s="190">
        <v>0</v>
      </c>
      <c r="R58" s="191"/>
      <c r="S58" s="190">
        <v>503965</v>
      </c>
      <c r="T58" s="191"/>
      <c r="U58" s="207">
        <v>0</v>
      </c>
      <c r="V58" s="208"/>
      <c r="W58" s="191"/>
      <c r="X58" s="207">
        <v>0</v>
      </c>
      <c r="Y58" s="208"/>
      <c r="Z58" s="180"/>
      <c r="AA58" s="180"/>
      <c r="AB58" s="180"/>
    </row>
    <row r="59" spans="1:28" ht="12.75" customHeight="1" x14ac:dyDescent="0.2">
      <c r="A59" s="209" t="s">
        <v>1510</v>
      </c>
      <c r="B59" s="208"/>
      <c r="C59" s="210" t="s">
        <v>1511</v>
      </c>
      <c r="D59" s="211"/>
      <c r="E59" s="211"/>
      <c r="F59" s="208"/>
      <c r="G59" s="190">
        <v>120207939</v>
      </c>
      <c r="H59" s="191"/>
      <c r="I59" s="190">
        <v>120109423</v>
      </c>
      <c r="J59" s="191"/>
      <c r="K59" s="207">
        <v>98516</v>
      </c>
      <c r="L59" s="208"/>
      <c r="M59" s="191"/>
      <c r="N59" s="207">
        <v>0</v>
      </c>
      <c r="O59" s="208"/>
      <c r="P59" s="191"/>
      <c r="Q59" s="190">
        <v>98516</v>
      </c>
      <c r="R59" s="191"/>
      <c r="S59" s="190">
        <v>0</v>
      </c>
      <c r="T59" s="191"/>
      <c r="U59" s="207">
        <v>0</v>
      </c>
      <c r="V59" s="208"/>
      <c r="W59" s="191"/>
      <c r="X59" s="207">
        <v>0</v>
      </c>
      <c r="Y59" s="208"/>
      <c r="Z59" s="180"/>
      <c r="AA59" s="180"/>
      <c r="AB59" s="180"/>
    </row>
    <row r="60" spans="1:28" ht="12.75" customHeight="1" x14ac:dyDescent="0.2">
      <c r="A60" s="209" t="s">
        <v>1384</v>
      </c>
      <c r="B60" s="208"/>
      <c r="C60" s="210" t="s">
        <v>1385</v>
      </c>
      <c r="D60" s="211"/>
      <c r="E60" s="211"/>
      <c r="F60" s="208"/>
      <c r="G60" s="190">
        <v>0</v>
      </c>
      <c r="H60" s="191"/>
      <c r="I60" s="190">
        <v>3892046</v>
      </c>
      <c r="J60" s="191"/>
      <c r="K60" s="207">
        <v>0</v>
      </c>
      <c r="L60" s="208"/>
      <c r="M60" s="191"/>
      <c r="N60" s="207">
        <v>3892046</v>
      </c>
      <c r="O60" s="208"/>
      <c r="P60" s="191"/>
      <c r="Q60" s="190">
        <v>0</v>
      </c>
      <c r="R60" s="191"/>
      <c r="S60" s="190">
        <v>3892046</v>
      </c>
      <c r="T60" s="191"/>
      <c r="U60" s="207">
        <v>0</v>
      </c>
      <c r="V60" s="208"/>
      <c r="W60" s="191"/>
      <c r="X60" s="207">
        <v>0</v>
      </c>
      <c r="Y60" s="208"/>
      <c r="Z60" s="180"/>
      <c r="AA60" s="180"/>
      <c r="AB60" s="180"/>
    </row>
    <row r="61" spans="1:28" ht="12.75" customHeight="1" x14ac:dyDescent="0.2">
      <c r="A61" s="209" t="s">
        <v>1422</v>
      </c>
      <c r="B61" s="208"/>
      <c r="C61" s="210" t="s">
        <v>1423</v>
      </c>
      <c r="D61" s="211"/>
      <c r="E61" s="211"/>
      <c r="F61" s="208"/>
      <c r="G61" s="190">
        <v>592620</v>
      </c>
      <c r="H61" s="191"/>
      <c r="I61" s="190">
        <v>592620</v>
      </c>
      <c r="J61" s="191"/>
      <c r="K61" s="207">
        <v>0</v>
      </c>
      <c r="L61" s="208"/>
      <c r="M61" s="191"/>
      <c r="N61" s="207">
        <v>0</v>
      </c>
      <c r="O61" s="208"/>
      <c r="P61" s="191"/>
      <c r="Q61" s="190">
        <v>0</v>
      </c>
      <c r="R61" s="191"/>
      <c r="S61" s="190">
        <v>0</v>
      </c>
      <c r="T61" s="191"/>
      <c r="U61" s="207">
        <v>0</v>
      </c>
      <c r="V61" s="208"/>
      <c r="W61" s="191"/>
      <c r="X61" s="207">
        <v>0</v>
      </c>
      <c r="Y61" s="208"/>
      <c r="Z61" s="180"/>
      <c r="AA61" s="180"/>
      <c r="AB61" s="180"/>
    </row>
    <row r="62" spans="1:28" ht="12.75" customHeight="1" x14ac:dyDescent="0.2">
      <c r="A62" s="209" t="s">
        <v>1563</v>
      </c>
      <c r="B62" s="208"/>
      <c r="C62" s="210" t="s">
        <v>1564</v>
      </c>
      <c r="D62" s="211"/>
      <c r="E62" s="211"/>
      <c r="F62" s="208"/>
      <c r="G62" s="190">
        <v>135954</v>
      </c>
      <c r="H62" s="191"/>
      <c r="I62" s="190">
        <v>0</v>
      </c>
      <c r="J62" s="191"/>
      <c r="K62" s="207">
        <v>135954</v>
      </c>
      <c r="L62" s="208"/>
      <c r="M62" s="191"/>
      <c r="N62" s="207">
        <v>0</v>
      </c>
      <c r="O62" s="208"/>
      <c r="P62" s="191"/>
      <c r="Q62" s="190">
        <v>135954</v>
      </c>
      <c r="R62" s="191"/>
      <c r="S62" s="190">
        <v>0</v>
      </c>
      <c r="T62" s="191"/>
      <c r="U62" s="207">
        <f t="shared" ref="U62:U67" si="0">+Q62</f>
        <v>135954</v>
      </c>
      <c r="V62" s="208"/>
      <c r="W62" s="191"/>
      <c r="X62" s="207">
        <v>0</v>
      </c>
      <c r="Y62" s="208"/>
      <c r="Z62" s="180"/>
      <c r="AA62" s="180"/>
      <c r="AB62" s="55" t="s">
        <v>1225</v>
      </c>
    </row>
    <row r="63" spans="1:28" ht="12.75" customHeight="1" x14ac:dyDescent="0.2">
      <c r="A63" s="209" t="s">
        <v>39</v>
      </c>
      <c r="B63" s="208"/>
      <c r="C63" s="210" t="s">
        <v>40</v>
      </c>
      <c r="D63" s="211"/>
      <c r="E63" s="211"/>
      <c r="F63" s="208"/>
      <c r="G63" s="190">
        <v>26470295</v>
      </c>
      <c r="H63" s="191"/>
      <c r="I63" s="190">
        <v>0</v>
      </c>
      <c r="J63" s="191"/>
      <c r="K63" s="207">
        <v>26470295</v>
      </c>
      <c r="L63" s="208"/>
      <c r="M63" s="191"/>
      <c r="N63" s="207">
        <v>0</v>
      </c>
      <c r="O63" s="208"/>
      <c r="P63" s="191"/>
      <c r="Q63" s="190">
        <v>26470295</v>
      </c>
      <c r="R63" s="191"/>
      <c r="S63" s="190">
        <v>0</v>
      </c>
      <c r="T63" s="191"/>
      <c r="U63" s="207">
        <f t="shared" si="0"/>
        <v>26470295</v>
      </c>
      <c r="V63" s="208"/>
      <c r="W63" s="191"/>
      <c r="X63" s="207">
        <v>0</v>
      </c>
      <c r="Y63" s="208"/>
      <c r="Z63" s="180"/>
      <c r="AA63" s="180"/>
      <c r="AB63" s="55" t="s">
        <v>1225</v>
      </c>
    </row>
    <row r="64" spans="1:28" ht="12.75" customHeight="1" x14ac:dyDescent="0.2">
      <c r="A64" s="209" t="s">
        <v>1508</v>
      </c>
      <c r="B64" s="208"/>
      <c r="C64" s="210" t="s">
        <v>1509</v>
      </c>
      <c r="D64" s="211"/>
      <c r="E64" s="211"/>
      <c r="F64" s="208"/>
      <c r="G64" s="190">
        <v>21185047</v>
      </c>
      <c r="H64" s="191"/>
      <c r="I64" s="190">
        <v>0</v>
      </c>
      <c r="J64" s="191"/>
      <c r="K64" s="207">
        <v>21185047</v>
      </c>
      <c r="L64" s="208"/>
      <c r="M64" s="191"/>
      <c r="N64" s="207">
        <v>0</v>
      </c>
      <c r="O64" s="208"/>
      <c r="P64" s="191"/>
      <c r="Q64" s="190">
        <v>21185047</v>
      </c>
      <c r="R64" s="191"/>
      <c r="S64" s="190">
        <v>0</v>
      </c>
      <c r="T64" s="191"/>
      <c r="U64" s="207">
        <f t="shared" si="0"/>
        <v>21185047</v>
      </c>
      <c r="V64" s="208"/>
      <c r="W64" s="191"/>
      <c r="X64" s="207">
        <v>0</v>
      </c>
      <c r="Y64" s="208"/>
      <c r="Z64" s="180"/>
      <c r="AA64" s="180"/>
      <c r="AB64" s="55" t="s">
        <v>1222</v>
      </c>
    </row>
    <row r="65" spans="1:28" ht="12.75" customHeight="1" x14ac:dyDescent="0.2">
      <c r="A65" s="209" t="s">
        <v>1424</v>
      </c>
      <c r="B65" s="208"/>
      <c r="C65" s="210" t="s">
        <v>1425</v>
      </c>
      <c r="D65" s="211"/>
      <c r="E65" s="211"/>
      <c r="F65" s="208"/>
      <c r="G65" s="190">
        <v>3389390</v>
      </c>
      <c r="H65" s="191"/>
      <c r="I65" s="190">
        <v>0</v>
      </c>
      <c r="J65" s="191"/>
      <c r="K65" s="207">
        <v>3389390</v>
      </c>
      <c r="L65" s="208"/>
      <c r="M65" s="191"/>
      <c r="N65" s="207">
        <v>0</v>
      </c>
      <c r="O65" s="208"/>
      <c r="P65" s="191"/>
      <c r="Q65" s="190">
        <v>3389390</v>
      </c>
      <c r="R65" s="191"/>
      <c r="S65" s="190">
        <v>0</v>
      </c>
      <c r="T65" s="191"/>
      <c r="U65" s="207">
        <f t="shared" si="0"/>
        <v>3389390</v>
      </c>
      <c r="V65" s="208"/>
      <c r="W65" s="191"/>
      <c r="X65" s="207">
        <v>0</v>
      </c>
      <c r="Y65" s="208"/>
      <c r="Z65" s="180"/>
      <c r="AA65" s="180"/>
      <c r="AB65" s="55" t="s">
        <v>1227</v>
      </c>
    </row>
    <row r="66" spans="1:28" ht="12.75" customHeight="1" x14ac:dyDescent="0.2">
      <c r="A66" s="209" t="s">
        <v>1426</v>
      </c>
      <c r="B66" s="208"/>
      <c r="C66" s="210" t="s">
        <v>1427</v>
      </c>
      <c r="D66" s="211"/>
      <c r="E66" s="211"/>
      <c r="F66" s="208"/>
      <c r="G66" s="190">
        <v>4277500</v>
      </c>
      <c r="H66" s="191"/>
      <c r="I66" s="190">
        <v>0</v>
      </c>
      <c r="J66" s="191"/>
      <c r="K66" s="207">
        <v>4277500</v>
      </c>
      <c r="L66" s="208"/>
      <c r="M66" s="191"/>
      <c r="N66" s="207">
        <v>0</v>
      </c>
      <c r="O66" s="208"/>
      <c r="P66" s="191"/>
      <c r="Q66" s="190">
        <v>4277500</v>
      </c>
      <c r="R66" s="191"/>
      <c r="S66" s="190">
        <v>0</v>
      </c>
      <c r="T66" s="191"/>
      <c r="U66" s="207">
        <f t="shared" si="0"/>
        <v>4277500</v>
      </c>
      <c r="V66" s="208"/>
      <c r="W66" s="191"/>
      <c r="X66" s="207">
        <v>0</v>
      </c>
      <c r="Y66" s="208"/>
      <c r="Z66" s="180"/>
      <c r="AA66" s="180"/>
      <c r="AB66" s="55" t="s">
        <v>1227</v>
      </c>
    </row>
    <row r="67" spans="1:28" ht="12.75" customHeight="1" x14ac:dyDescent="0.2">
      <c r="A67" s="209" t="s">
        <v>1565</v>
      </c>
      <c r="B67" s="208"/>
      <c r="C67" s="210" t="s">
        <v>41</v>
      </c>
      <c r="D67" s="211"/>
      <c r="E67" s="211"/>
      <c r="F67" s="208"/>
      <c r="G67" s="190">
        <v>5685250</v>
      </c>
      <c r="H67" s="191"/>
      <c r="I67" s="190">
        <v>0</v>
      </c>
      <c r="J67" s="191"/>
      <c r="K67" s="207">
        <v>5685250</v>
      </c>
      <c r="L67" s="208"/>
      <c r="M67" s="191"/>
      <c r="N67" s="207">
        <v>0</v>
      </c>
      <c r="O67" s="208"/>
      <c r="P67" s="191"/>
      <c r="Q67" s="190">
        <v>5685250</v>
      </c>
      <c r="R67" s="191"/>
      <c r="S67" s="190">
        <v>0</v>
      </c>
      <c r="T67" s="191"/>
      <c r="U67" s="207">
        <f t="shared" si="0"/>
        <v>5685250</v>
      </c>
      <c r="V67" s="208"/>
      <c r="W67" s="191"/>
      <c r="X67" s="207">
        <v>0</v>
      </c>
      <c r="Y67" s="208"/>
      <c r="Z67" s="180"/>
      <c r="AA67" s="180"/>
      <c r="AB67" s="55" t="s">
        <v>1229</v>
      </c>
    </row>
    <row r="68" spans="1:28" ht="12.75" customHeight="1" x14ac:dyDescent="0.2">
      <c r="A68" s="209" t="s">
        <v>42</v>
      </c>
      <c r="B68" s="208"/>
      <c r="C68" s="210" t="s">
        <v>43</v>
      </c>
      <c r="D68" s="211"/>
      <c r="E68" s="211"/>
      <c r="F68" s="208"/>
      <c r="G68" s="190">
        <v>143214419</v>
      </c>
      <c r="H68" s="191"/>
      <c r="I68" s="190">
        <v>143587572</v>
      </c>
      <c r="J68" s="191"/>
      <c r="K68" s="207">
        <v>0</v>
      </c>
      <c r="L68" s="208"/>
      <c r="M68" s="191"/>
      <c r="N68" s="207">
        <v>373153</v>
      </c>
      <c r="O68" s="208"/>
      <c r="P68" s="191"/>
      <c r="Q68" s="190">
        <v>0</v>
      </c>
      <c r="R68" s="191"/>
      <c r="S68" s="190">
        <v>373153</v>
      </c>
      <c r="T68" s="191"/>
      <c r="U68" s="207">
        <v>0</v>
      </c>
      <c r="V68" s="208"/>
      <c r="W68" s="191"/>
      <c r="X68" s="207">
        <v>0</v>
      </c>
      <c r="Y68" s="208"/>
      <c r="Z68" s="180"/>
      <c r="AA68" s="180"/>
      <c r="AB68" s="180"/>
    </row>
    <row r="69" spans="1:28" ht="12.75" customHeight="1" x14ac:dyDescent="0.2">
      <c r="A69" s="209" t="s">
        <v>44</v>
      </c>
      <c r="B69" s="208"/>
      <c r="C69" s="210" t="s">
        <v>45</v>
      </c>
      <c r="D69" s="211"/>
      <c r="E69" s="211"/>
      <c r="F69" s="208"/>
      <c r="G69" s="190">
        <v>461495065</v>
      </c>
      <c r="H69" s="191"/>
      <c r="I69" s="190">
        <v>466423608</v>
      </c>
      <c r="J69" s="191"/>
      <c r="K69" s="207">
        <v>0</v>
      </c>
      <c r="L69" s="208"/>
      <c r="M69" s="191"/>
      <c r="N69" s="207">
        <v>4928543</v>
      </c>
      <c r="O69" s="208"/>
      <c r="P69" s="191"/>
      <c r="Q69" s="190">
        <v>0</v>
      </c>
      <c r="R69" s="191"/>
      <c r="S69" s="190">
        <v>4928543</v>
      </c>
      <c r="T69" s="191"/>
      <c r="U69" s="207">
        <v>0</v>
      </c>
      <c r="V69" s="208"/>
      <c r="W69" s="191"/>
      <c r="X69" s="207">
        <v>0</v>
      </c>
      <c r="Y69" s="208"/>
      <c r="Z69" s="180"/>
      <c r="AA69" s="180"/>
      <c r="AB69" s="180"/>
    </row>
    <row r="70" spans="1:28" ht="12.75" customHeight="1" x14ac:dyDescent="0.2">
      <c r="A70" s="209" t="s">
        <v>46</v>
      </c>
      <c r="B70" s="208"/>
      <c r="C70" s="210" t="s">
        <v>47</v>
      </c>
      <c r="D70" s="211"/>
      <c r="E70" s="211"/>
      <c r="F70" s="208"/>
      <c r="G70" s="190">
        <v>197417588</v>
      </c>
      <c r="H70" s="191"/>
      <c r="I70" s="190">
        <v>199978346</v>
      </c>
      <c r="J70" s="191"/>
      <c r="K70" s="207">
        <v>0</v>
      </c>
      <c r="L70" s="208"/>
      <c r="M70" s="191"/>
      <c r="N70" s="207">
        <v>2560758</v>
      </c>
      <c r="O70" s="208"/>
      <c r="P70" s="191"/>
      <c r="Q70" s="190">
        <v>0</v>
      </c>
      <c r="R70" s="191"/>
      <c r="S70" s="190">
        <v>2560758</v>
      </c>
      <c r="T70" s="191"/>
      <c r="U70" s="207">
        <v>0</v>
      </c>
      <c r="V70" s="208"/>
      <c r="W70" s="191"/>
      <c r="X70" s="207">
        <v>0</v>
      </c>
      <c r="Y70" s="208"/>
      <c r="Z70" s="180"/>
      <c r="AA70" s="180"/>
      <c r="AB70" s="180"/>
    </row>
    <row r="71" spans="1:28" ht="12.75" customHeight="1" x14ac:dyDescent="0.2">
      <c r="A71" s="209" t="s">
        <v>48</v>
      </c>
      <c r="B71" s="208"/>
      <c r="C71" s="210" t="s">
        <v>49</v>
      </c>
      <c r="D71" s="211"/>
      <c r="E71" s="211"/>
      <c r="F71" s="208"/>
      <c r="G71" s="190">
        <v>79315629</v>
      </c>
      <c r="H71" s="191"/>
      <c r="I71" s="190">
        <v>81874763</v>
      </c>
      <c r="J71" s="191"/>
      <c r="K71" s="207">
        <v>0</v>
      </c>
      <c r="L71" s="208"/>
      <c r="M71" s="191"/>
      <c r="N71" s="207">
        <v>2559134</v>
      </c>
      <c r="O71" s="208"/>
      <c r="P71" s="191"/>
      <c r="Q71" s="190">
        <v>0</v>
      </c>
      <c r="R71" s="191"/>
      <c r="S71" s="190">
        <v>2559134</v>
      </c>
      <c r="T71" s="191"/>
      <c r="U71" s="207">
        <v>0</v>
      </c>
      <c r="V71" s="208"/>
      <c r="W71" s="191"/>
      <c r="X71" s="207">
        <v>0</v>
      </c>
      <c r="Y71" s="208"/>
      <c r="Z71" s="180"/>
      <c r="AA71" s="180"/>
      <c r="AB71" s="180"/>
    </row>
    <row r="72" spans="1:28" ht="12.75" customHeight="1" x14ac:dyDescent="0.2">
      <c r="A72" s="209" t="s">
        <v>50</v>
      </c>
      <c r="B72" s="208"/>
      <c r="C72" s="210" t="s">
        <v>51</v>
      </c>
      <c r="D72" s="211"/>
      <c r="E72" s="211"/>
      <c r="F72" s="208"/>
      <c r="G72" s="190">
        <v>211088262</v>
      </c>
      <c r="H72" s="191"/>
      <c r="I72" s="190">
        <v>212639538</v>
      </c>
      <c r="J72" s="191"/>
      <c r="K72" s="207">
        <v>0</v>
      </c>
      <c r="L72" s="208"/>
      <c r="M72" s="191"/>
      <c r="N72" s="207">
        <v>1551276</v>
      </c>
      <c r="O72" s="208"/>
      <c r="P72" s="191"/>
      <c r="Q72" s="190">
        <v>0</v>
      </c>
      <c r="R72" s="191"/>
      <c r="S72" s="190">
        <v>1551276</v>
      </c>
      <c r="T72" s="191"/>
      <c r="U72" s="207">
        <v>0</v>
      </c>
      <c r="V72" s="208"/>
      <c r="W72" s="191"/>
      <c r="X72" s="207">
        <v>0</v>
      </c>
      <c r="Y72" s="208"/>
      <c r="Z72" s="180"/>
      <c r="AA72" s="180"/>
      <c r="AB72" s="180"/>
    </row>
    <row r="73" spans="1:28" ht="12.75" customHeight="1" x14ac:dyDescent="0.2">
      <c r="A73" s="209" t="s">
        <v>52</v>
      </c>
      <c r="B73" s="208"/>
      <c r="C73" s="210" t="s">
        <v>53</v>
      </c>
      <c r="D73" s="211"/>
      <c r="E73" s="211"/>
      <c r="F73" s="208"/>
      <c r="G73" s="190">
        <v>278685268</v>
      </c>
      <c r="H73" s="191"/>
      <c r="I73" s="190">
        <v>282528577</v>
      </c>
      <c r="J73" s="191"/>
      <c r="K73" s="207">
        <v>0</v>
      </c>
      <c r="L73" s="208"/>
      <c r="M73" s="191"/>
      <c r="N73" s="207">
        <v>3843309</v>
      </c>
      <c r="O73" s="208"/>
      <c r="P73" s="191"/>
      <c r="Q73" s="190">
        <v>0</v>
      </c>
      <c r="R73" s="191"/>
      <c r="S73" s="190">
        <v>3843309</v>
      </c>
      <c r="T73" s="191"/>
      <c r="U73" s="207">
        <v>0</v>
      </c>
      <c r="V73" s="208"/>
      <c r="W73" s="191"/>
      <c r="X73" s="207">
        <v>0</v>
      </c>
      <c r="Y73" s="208"/>
      <c r="Z73" s="180"/>
      <c r="AA73" s="180"/>
      <c r="AB73" s="180"/>
    </row>
    <row r="74" spans="1:28" ht="12.75" customHeight="1" x14ac:dyDescent="0.2">
      <c r="A74" s="209" t="s">
        <v>54</v>
      </c>
      <c r="B74" s="208"/>
      <c r="C74" s="210" t="s">
        <v>55</v>
      </c>
      <c r="D74" s="211"/>
      <c r="E74" s="211"/>
      <c r="F74" s="208"/>
      <c r="G74" s="190">
        <v>21147255</v>
      </c>
      <c r="H74" s="191"/>
      <c r="I74" s="190">
        <v>22389883</v>
      </c>
      <c r="J74" s="191"/>
      <c r="K74" s="207">
        <v>0</v>
      </c>
      <c r="L74" s="208"/>
      <c r="M74" s="191"/>
      <c r="N74" s="207">
        <v>1242628</v>
      </c>
      <c r="O74" s="208"/>
      <c r="P74" s="191"/>
      <c r="Q74" s="190">
        <v>0</v>
      </c>
      <c r="R74" s="191"/>
      <c r="S74" s="190">
        <v>1242628</v>
      </c>
      <c r="T74" s="191"/>
      <c r="U74" s="207">
        <v>0</v>
      </c>
      <c r="V74" s="208"/>
      <c r="W74" s="191"/>
      <c r="X74" s="207">
        <v>0</v>
      </c>
      <c r="Y74" s="208"/>
      <c r="Z74" s="180"/>
      <c r="AA74" s="180"/>
      <c r="AB74" s="180"/>
    </row>
    <row r="75" spans="1:28" ht="12.75" customHeight="1" x14ac:dyDescent="0.2">
      <c r="A75" s="209" t="s">
        <v>56</v>
      </c>
      <c r="B75" s="208"/>
      <c r="C75" s="210" t="s">
        <v>57</v>
      </c>
      <c r="D75" s="211"/>
      <c r="E75" s="211"/>
      <c r="F75" s="208"/>
      <c r="G75" s="190">
        <v>78552215</v>
      </c>
      <c r="H75" s="191"/>
      <c r="I75" s="190">
        <v>286003172</v>
      </c>
      <c r="J75" s="191"/>
      <c r="K75" s="207">
        <v>0</v>
      </c>
      <c r="L75" s="208"/>
      <c r="M75" s="191"/>
      <c r="N75" s="207">
        <v>207450957</v>
      </c>
      <c r="O75" s="208"/>
      <c r="P75" s="191"/>
      <c r="Q75" s="190">
        <v>0</v>
      </c>
      <c r="R75" s="191"/>
      <c r="S75" s="190">
        <v>207450957</v>
      </c>
      <c r="T75" s="191"/>
      <c r="U75" s="207">
        <v>0</v>
      </c>
      <c r="V75" s="208"/>
      <c r="W75" s="191"/>
      <c r="X75" s="207">
        <v>0</v>
      </c>
      <c r="Y75" s="208"/>
      <c r="Z75" s="180"/>
      <c r="AA75" s="180"/>
      <c r="AB75" s="180"/>
    </row>
    <row r="76" spans="1:28" ht="12.75" customHeight="1" x14ac:dyDescent="0.2">
      <c r="A76" s="209" t="s">
        <v>58</v>
      </c>
      <c r="B76" s="208"/>
      <c r="C76" s="210" t="s">
        <v>59</v>
      </c>
      <c r="D76" s="211"/>
      <c r="E76" s="211"/>
      <c r="F76" s="208"/>
      <c r="G76" s="190">
        <v>83899983</v>
      </c>
      <c r="H76" s="191"/>
      <c r="I76" s="190">
        <v>85522089</v>
      </c>
      <c r="J76" s="191"/>
      <c r="K76" s="207">
        <v>0</v>
      </c>
      <c r="L76" s="208"/>
      <c r="M76" s="191"/>
      <c r="N76" s="207">
        <v>1622106</v>
      </c>
      <c r="O76" s="208"/>
      <c r="P76" s="191"/>
      <c r="Q76" s="190">
        <v>0</v>
      </c>
      <c r="R76" s="191"/>
      <c r="S76" s="190">
        <v>1622106</v>
      </c>
      <c r="T76" s="191"/>
      <c r="U76" s="207">
        <v>0</v>
      </c>
      <c r="V76" s="208"/>
      <c r="W76" s="191"/>
      <c r="X76" s="207">
        <v>0</v>
      </c>
      <c r="Y76" s="208"/>
      <c r="Z76" s="180"/>
      <c r="AA76" s="180"/>
      <c r="AB76" s="180"/>
    </row>
    <row r="77" spans="1:28" ht="12.75" customHeight="1" x14ac:dyDescent="0.2">
      <c r="A77" s="209" t="s">
        <v>60</v>
      </c>
      <c r="B77" s="208"/>
      <c r="C77" s="210" t="s">
        <v>61</v>
      </c>
      <c r="D77" s="211"/>
      <c r="E77" s="211"/>
      <c r="F77" s="208"/>
      <c r="G77" s="190">
        <v>231137053</v>
      </c>
      <c r="H77" s="191"/>
      <c r="I77" s="190">
        <v>235239077</v>
      </c>
      <c r="J77" s="191"/>
      <c r="K77" s="207">
        <v>0</v>
      </c>
      <c r="L77" s="208"/>
      <c r="M77" s="191"/>
      <c r="N77" s="207">
        <v>4102024</v>
      </c>
      <c r="O77" s="208"/>
      <c r="P77" s="191"/>
      <c r="Q77" s="190">
        <v>0</v>
      </c>
      <c r="R77" s="191"/>
      <c r="S77" s="190">
        <v>4102024</v>
      </c>
      <c r="T77" s="191"/>
      <c r="U77" s="207">
        <v>0</v>
      </c>
      <c r="V77" s="208"/>
      <c r="W77" s="191"/>
      <c r="X77" s="207">
        <v>0</v>
      </c>
      <c r="Y77" s="208"/>
      <c r="Z77" s="180"/>
      <c r="AA77" s="180"/>
      <c r="AB77" s="180"/>
    </row>
    <row r="78" spans="1:28" ht="12.75" customHeight="1" x14ac:dyDescent="0.2">
      <c r="A78" s="209" t="s">
        <v>62</v>
      </c>
      <c r="B78" s="208"/>
      <c r="C78" s="210" t="s">
        <v>63</v>
      </c>
      <c r="D78" s="211"/>
      <c r="E78" s="211"/>
      <c r="F78" s="208"/>
      <c r="G78" s="190">
        <v>3442120</v>
      </c>
      <c r="H78" s="191"/>
      <c r="I78" s="190">
        <v>3493366</v>
      </c>
      <c r="J78" s="191"/>
      <c r="K78" s="207">
        <v>0</v>
      </c>
      <c r="L78" s="208"/>
      <c r="M78" s="191"/>
      <c r="N78" s="207">
        <v>51246</v>
      </c>
      <c r="O78" s="208"/>
      <c r="P78" s="191"/>
      <c r="Q78" s="190">
        <v>0</v>
      </c>
      <c r="R78" s="191"/>
      <c r="S78" s="190">
        <v>51246</v>
      </c>
      <c r="T78" s="191"/>
      <c r="U78" s="207">
        <v>0</v>
      </c>
      <c r="V78" s="208"/>
      <c r="W78" s="191"/>
      <c r="X78" s="207">
        <v>0</v>
      </c>
      <c r="Y78" s="208"/>
      <c r="Z78" s="180"/>
      <c r="AA78" s="180"/>
      <c r="AB78" s="180"/>
    </row>
    <row r="79" spans="1:28" ht="12.75" customHeight="1" x14ac:dyDescent="0.2">
      <c r="A79" s="209" t="s">
        <v>64</v>
      </c>
      <c r="B79" s="208"/>
      <c r="C79" s="210" t="s">
        <v>65</v>
      </c>
      <c r="D79" s="211"/>
      <c r="E79" s="211"/>
      <c r="F79" s="208"/>
      <c r="G79" s="190">
        <v>117793080</v>
      </c>
      <c r="H79" s="191"/>
      <c r="I79" s="190">
        <v>119327493</v>
      </c>
      <c r="J79" s="191"/>
      <c r="K79" s="207">
        <v>0</v>
      </c>
      <c r="L79" s="208"/>
      <c r="M79" s="191"/>
      <c r="N79" s="207">
        <v>1534413</v>
      </c>
      <c r="O79" s="208"/>
      <c r="P79" s="191"/>
      <c r="Q79" s="190">
        <v>0</v>
      </c>
      <c r="R79" s="191"/>
      <c r="S79" s="190">
        <v>1534413</v>
      </c>
      <c r="T79" s="191"/>
      <c r="U79" s="207">
        <v>0</v>
      </c>
      <c r="V79" s="208"/>
      <c r="W79" s="191"/>
      <c r="X79" s="207">
        <v>0</v>
      </c>
      <c r="Y79" s="208"/>
      <c r="Z79" s="180"/>
      <c r="AA79" s="180"/>
      <c r="AB79" s="180"/>
    </row>
    <row r="80" spans="1:28" ht="12.75" customHeight="1" x14ac:dyDescent="0.2">
      <c r="A80" s="209" t="s">
        <v>66</v>
      </c>
      <c r="B80" s="208"/>
      <c r="C80" s="210" t="s">
        <v>67</v>
      </c>
      <c r="D80" s="211"/>
      <c r="E80" s="211"/>
      <c r="F80" s="208"/>
      <c r="G80" s="190">
        <v>11037012</v>
      </c>
      <c r="H80" s="191"/>
      <c r="I80" s="190">
        <v>10970858</v>
      </c>
      <c r="J80" s="191"/>
      <c r="K80" s="207">
        <v>66154</v>
      </c>
      <c r="L80" s="208"/>
      <c r="M80" s="191"/>
      <c r="N80" s="207">
        <v>0</v>
      </c>
      <c r="O80" s="208"/>
      <c r="P80" s="191"/>
      <c r="Q80" s="190">
        <v>66154</v>
      </c>
      <c r="R80" s="191"/>
      <c r="S80" s="190">
        <v>0</v>
      </c>
      <c r="T80" s="191"/>
      <c r="U80" s="207">
        <v>0</v>
      </c>
      <c r="V80" s="208"/>
      <c r="W80" s="191"/>
      <c r="X80" s="207">
        <v>0</v>
      </c>
      <c r="Y80" s="208"/>
      <c r="Z80" s="180"/>
      <c r="AA80" s="180"/>
      <c r="AB80" s="180"/>
    </row>
    <row r="81" spans="1:28" ht="12.75" customHeight="1" x14ac:dyDescent="0.2">
      <c r="A81" s="209" t="s">
        <v>68</v>
      </c>
      <c r="B81" s="208"/>
      <c r="C81" s="210" t="s">
        <v>69</v>
      </c>
      <c r="D81" s="211"/>
      <c r="E81" s="211"/>
      <c r="F81" s="208"/>
      <c r="G81" s="190">
        <v>40003661</v>
      </c>
      <c r="H81" s="191"/>
      <c r="I81" s="190">
        <v>40268554</v>
      </c>
      <c r="J81" s="191"/>
      <c r="K81" s="207">
        <v>0</v>
      </c>
      <c r="L81" s="208"/>
      <c r="M81" s="191"/>
      <c r="N81" s="207">
        <v>264893</v>
      </c>
      <c r="O81" s="208"/>
      <c r="P81" s="191"/>
      <c r="Q81" s="190">
        <v>0</v>
      </c>
      <c r="R81" s="191"/>
      <c r="S81" s="190">
        <v>264893</v>
      </c>
      <c r="T81" s="191"/>
      <c r="U81" s="207">
        <v>0</v>
      </c>
      <c r="V81" s="208"/>
      <c r="W81" s="191"/>
      <c r="X81" s="207">
        <v>0</v>
      </c>
      <c r="Y81" s="208"/>
      <c r="Z81" s="180"/>
      <c r="AA81" s="180"/>
      <c r="AB81" s="180"/>
    </row>
    <row r="82" spans="1:28" ht="12.75" customHeight="1" x14ac:dyDescent="0.2">
      <c r="A82" s="209" t="s">
        <v>70</v>
      </c>
      <c r="B82" s="208"/>
      <c r="C82" s="210" t="s">
        <v>71</v>
      </c>
      <c r="D82" s="211"/>
      <c r="E82" s="211"/>
      <c r="F82" s="208"/>
      <c r="G82" s="190">
        <v>196956929</v>
      </c>
      <c r="H82" s="191"/>
      <c r="I82" s="190">
        <v>199560918</v>
      </c>
      <c r="J82" s="191"/>
      <c r="K82" s="207">
        <v>0</v>
      </c>
      <c r="L82" s="208"/>
      <c r="M82" s="191"/>
      <c r="N82" s="207">
        <v>2603989</v>
      </c>
      <c r="O82" s="208"/>
      <c r="P82" s="191"/>
      <c r="Q82" s="190">
        <v>0</v>
      </c>
      <c r="R82" s="191"/>
      <c r="S82" s="190">
        <v>2603989</v>
      </c>
      <c r="T82" s="191"/>
      <c r="U82" s="207">
        <v>0</v>
      </c>
      <c r="V82" s="208"/>
      <c r="W82" s="191"/>
      <c r="X82" s="207">
        <v>0</v>
      </c>
      <c r="Y82" s="208"/>
      <c r="Z82" s="180"/>
      <c r="AA82" s="180"/>
      <c r="AB82" s="180"/>
    </row>
    <row r="83" spans="1:28" ht="12.75" customHeight="1" x14ac:dyDescent="0.2">
      <c r="A83" s="209" t="s">
        <v>72</v>
      </c>
      <c r="B83" s="208"/>
      <c r="C83" s="210" t="s">
        <v>73</v>
      </c>
      <c r="D83" s="211"/>
      <c r="E83" s="211"/>
      <c r="F83" s="208"/>
      <c r="G83" s="190">
        <v>74776335</v>
      </c>
      <c r="H83" s="191"/>
      <c r="I83" s="190">
        <v>76132713</v>
      </c>
      <c r="J83" s="191"/>
      <c r="K83" s="207">
        <v>0</v>
      </c>
      <c r="L83" s="208"/>
      <c r="M83" s="191"/>
      <c r="N83" s="207">
        <v>1356378</v>
      </c>
      <c r="O83" s="208"/>
      <c r="P83" s="191"/>
      <c r="Q83" s="190">
        <v>0</v>
      </c>
      <c r="R83" s="191"/>
      <c r="S83" s="190">
        <v>1356378</v>
      </c>
      <c r="T83" s="191"/>
      <c r="U83" s="207">
        <v>0</v>
      </c>
      <c r="V83" s="208"/>
      <c r="W83" s="191"/>
      <c r="X83" s="207">
        <v>0</v>
      </c>
      <c r="Y83" s="208"/>
      <c r="Z83" s="180"/>
      <c r="AA83" s="180"/>
      <c r="AB83" s="180"/>
    </row>
    <row r="84" spans="1:28" ht="12.75" customHeight="1" x14ac:dyDescent="0.2">
      <c r="A84" s="209" t="s">
        <v>74</v>
      </c>
      <c r="B84" s="208"/>
      <c r="C84" s="210" t="s">
        <v>75</v>
      </c>
      <c r="D84" s="211"/>
      <c r="E84" s="211"/>
      <c r="F84" s="208"/>
      <c r="G84" s="190">
        <v>220788108</v>
      </c>
      <c r="H84" s="191"/>
      <c r="I84" s="190">
        <v>218872277</v>
      </c>
      <c r="J84" s="191"/>
      <c r="K84" s="207">
        <v>1915831</v>
      </c>
      <c r="L84" s="208"/>
      <c r="M84" s="191"/>
      <c r="N84" s="207">
        <v>0</v>
      </c>
      <c r="O84" s="208"/>
      <c r="P84" s="191"/>
      <c r="Q84" s="190">
        <v>1915831</v>
      </c>
      <c r="R84" s="191"/>
      <c r="S84" s="190">
        <v>0</v>
      </c>
      <c r="T84" s="191"/>
      <c r="U84" s="207">
        <v>0</v>
      </c>
      <c r="V84" s="208"/>
      <c r="W84" s="191"/>
      <c r="X84" s="207">
        <v>0</v>
      </c>
      <c r="Y84" s="208"/>
      <c r="Z84" s="180"/>
      <c r="AA84" s="180"/>
      <c r="AB84" s="180"/>
    </row>
    <row r="85" spans="1:28" ht="12.75" customHeight="1" x14ac:dyDescent="0.2">
      <c r="A85" s="209" t="s">
        <v>76</v>
      </c>
      <c r="B85" s="208"/>
      <c r="C85" s="210" t="s">
        <v>77</v>
      </c>
      <c r="D85" s="211"/>
      <c r="E85" s="211"/>
      <c r="F85" s="208"/>
      <c r="G85" s="190">
        <v>179479578</v>
      </c>
      <c r="H85" s="191"/>
      <c r="I85" s="190">
        <v>182117437</v>
      </c>
      <c r="J85" s="191"/>
      <c r="K85" s="207">
        <v>0</v>
      </c>
      <c r="L85" s="208"/>
      <c r="M85" s="191"/>
      <c r="N85" s="207">
        <v>2637859</v>
      </c>
      <c r="O85" s="208"/>
      <c r="P85" s="191"/>
      <c r="Q85" s="190">
        <v>0</v>
      </c>
      <c r="R85" s="191"/>
      <c r="S85" s="190">
        <v>2637859</v>
      </c>
      <c r="T85" s="191"/>
      <c r="U85" s="207">
        <v>0</v>
      </c>
      <c r="V85" s="208"/>
      <c r="W85" s="191"/>
      <c r="X85" s="207">
        <v>0</v>
      </c>
      <c r="Y85" s="208"/>
      <c r="Z85" s="180"/>
      <c r="AA85" s="180"/>
      <c r="AB85" s="180"/>
    </row>
    <row r="86" spans="1:28" ht="12.75" customHeight="1" x14ac:dyDescent="0.2">
      <c r="A86" s="209" t="s">
        <v>78</v>
      </c>
      <c r="B86" s="208"/>
      <c r="C86" s="210" t="s">
        <v>79</v>
      </c>
      <c r="D86" s="211"/>
      <c r="E86" s="211"/>
      <c r="F86" s="208"/>
      <c r="G86" s="190">
        <v>708529432</v>
      </c>
      <c r="H86" s="191"/>
      <c r="I86" s="190">
        <v>225655376</v>
      </c>
      <c r="J86" s="191"/>
      <c r="K86" s="207">
        <v>482874056</v>
      </c>
      <c r="L86" s="208"/>
      <c r="M86" s="191"/>
      <c r="N86" s="207">
        <v>0</v>
      </c>
      <c r="O86" s="208"/>
      <c r="P86" s="191"/>
      <c r="Q86" s="190">
        <v>482874056</v>
      </c>
      <c r="R86" s="191"/>
      <c r="S86" s="190">
        <v>0</v>
      </c>
      <c r="T86" s="191"/>
      <c r="U86" s="207">
        <v>0</v>
      </c>
      <c r="V86" s="208"/>
      <c r="W86" s="191"/>
      <c r="X86" s="207">
        <v>0</v>
      </c>
      <c r="Y86" s="208"/>
      <c r="Z86" s="180"/>
      <c r="AA86" s="180"/>
      <c r="AB86" s="180"/>
    </row>
    <row r="87" spans="1:28" ht="12.75" customHeight="1" x14ac:dyDescent="0.2">
      <c r="A87" s="209" t="s">
        <v>80</v>
      </c>
      <c r="B87" s="208"/>
      <c r="C87" s="210" t="s">
        <v>81</v>
      </c>
      <c r="D87" s="211"/>
      <c r="E87" s="211"/>
      <c r="F87" s="208"/>
      <c r="G87" s="190">
        <v>0</v>
      </c>
      <c r="H87" s="191"/>
      <c r="I87" s="190">
        <v>156667408</v>
      </c>
      <c r="J87" s="191"/>
      <c r="K87" s="207">
        <v>0</v>
      </c>
      <c r="L87" s="208"/>
      <c r="M87" s="191"/>
      <c r="N87" s="207">
        <v>156667408</v>
      </c>
      <c r="O87" s="208"/>
      <c r="P87" s="191"/>
      <c r="Q87" s="190">
        <v>0</v>
      </c>
      <c r="R87" s="191"/>
      <c r="S87" s="190">
        <v>156667408</v>
      </c>
      <c r="T87" s="191"/>
      <c r="U87" s="207">
        <v>0</v>
      </c>
      <c r="V87" s="208"/>
      <c r="W87" s="191"/>
      <c r="X87" s="207">
        <v>0</v>
      </c>
      <c r="Y87" s="208"/>
      <c r="Z87" s="180"/>
      <c r="AA87" s="180"/>
      <c r="AB87" s="180"/>
    </row>
    <row r="88" spans="1:28" ht="12.75" customHeight="1" x14ac:dyDescent="0.2">
      <c r="A88" s="209" t="s">
        <v>82</v>
      </c>
      <c r="B88" s="208"/>
      <c r="C88" s="210" t="s">
        <v>83</v>
      </c>
      <c r="D88" s="211"/>
      <c r="E88" s="211"/>
      <c r="F88" s="208"/>
      <c r="G88" s="190">
        <v>0</v>
      </c>
      <c r="H88" s="191"/>
      <c r="I88" s="190">
        <v>13012565</v>
      </c>
      <c r="J88" s="191"/>
      <c r="K88" s="207">
        <v>0</v>
      </c>
      <c r="L88" s="208"/>
      <c r="M88" s="191"/>
      <c r="N88" s="207">
        <v>13012565</v>
      </c>
      <c r="O88" s="208"/>
      <c r="P88" s="191"/>
      <c r="Q88" s="190">
        <v>0</v>
      </c>
      <c r="R88" s="191"/>
      <c r="S88" s="190">
        <v>13012565</v>
      </c>
      <c r="T88" s="191"/>
      <c r="U88" s="207">
        <v>0</v>
      </c>
      <c r="V88" s="208"/>
      <c r="W88" s="191"/>
      <c r="X88" s="207">
        <v>0</v>
      </c>
      <c r="Y88" s="208"/>
      <c r="Z88" s="180"/>
      <c r="AA88" s="180"/>
      <c r="AB88" s="180"/>
    </row>
    <row r="89" spans="1:28" ht="12.75" customHeight="1" x14ac:dyDescent="0.2">
      <c r="A89" s="209" t="s">
        <v>1428</v>
      </c>
      <c r="B89" s="208"/>
      <c r="C89" s="210" t="s">
        <v>1429</v>
      </c>
      <c r="D89" s="211"/>
      <c r="E89" s="211"/>
      <c r="F89" s="208"/>
      <c r="G89" s="190">
        <v>0</v>
      </c>
      <c r="H89" s="191"/>
      <c r="I89" s="190">
        <v>1774722</v>
      </c>
      <c r="J89" s="191"/>
      <c r="K89" s="207">
        <v>0</v>
      </c>
      <c r="L89" s="208"/>
      <c r="M89" s="191"/>
      <c r="N89" s="207">
        <v>1774722</v>
      </c>
      <c r="O89" s="208"/>
      <c r="P89" s="191"/>
      <c r="Q89" s="190">
        <v>0</v>
      </c>
      <c r="R89" s="191"/>
      <c r="S89" s="190">
        <v>1774722</v>
      </c>
      <c r="T89" s="191"/>
      <c r="U89" s="207">
        <v>0</v>
      </c>
      <c r="V89" s="208"/>
      <c r="W89" s="191"/>
      <c r="X89" s="207">
        <v>0</v>
      </c>
      <c r="Y89" s="208"/>
      <c r="Z89" s="180"/>
      <c r="AA89" s="180"/>
      <c r="AB89" s="180"/>
    </row>
    <row r="90" spans="1:28" ht="12.75" customHeight="1" x14ac:dyDescent="0.2">
      <c r="A90" s="209" t="s">
        <v>84</v>
      </c>
      <c r="B90" s="208"/>
      <c r="C90" s="210" t="s">
        <v>85</v>
      </c>
      <c r="D90" s="211"/>
      <c r="E90" s="211"/>
      <c r="F90" s="208"/>
      <c r="G90" s="190">
        <v>0</v>
      </c>
      <c r="H90" s="191"/>
      <c r="I90" s="190">
        <v>2248538</v>
      </c>
      <c r="J90" s="191"/>
      <c r="K90" s="207">
        <v>0</v>
      </c>
      <c r="L90" s="208"/>
      <c r="M90" s="191"/>
      <c r="N90" s="207">
        <v>2248538</v>
      </c>
      <c r="O90" s="208"/>
      <c r="P90" s="191"/>
      <c r="Q90" s="190">
        <v>0</v>
      </c>
      <c r="R90" s="191"/>
      <c r="S90" s="190">
        <v>2248538</v>
      </c>
      <c r="T90" s="191"/>
      <c r="U90" s="207">
        <v>0</v>
      </c>
      <c r="V90" s="208"/>
      <c r="W90" s="191"/>
      <c r="X90" s="207">
        <v>0</v>
      </c>
      <c r="Y90" s="208"/>
      <c r="Z90" s="180"/>
      <c r="AA90" s="180"/>
      <c r="AB90" s="180"/>
    </row>
    <row r="91" spans="1:28" ht="12.75" customHeight="1" x14ac:dyDescent="0.2">
      <c r="A91" s="209" t="s">
        <v>86</v>
      </c>
      <c r="B91" s="208"/>
      <c r="C91" s="210" t="s">
        <v>87</v>
      </c>
      <c r="D91" s="211"/>
      <c r="E91" s="211"/>
      <c r="F91" s="208"/>
      <c r="G91" s="190">
        <v>0</v>
      </c>
      <c r="H91" s="191"/>
      <c r="I91" s="190">
        <v>74132092</v>
      </c>
      <c r="J91" s="191"/>
      <c r="K91" s="207">
        <v>0</v>
      </c>
      <c r="L91" s="208"/>
      <c r="M91" s="191"/>
      <c r="N91" s="207">
        <v>74132092</v>
      </c>
      <c r="O91" s="208"/>
      <c r="P91" s="191"/>
      <c r="Q91" s="190">
        <v>0</v>
      </c>
      <c r="R91" s="191"/>
      <c r="S91" s="190">
        <v>74132092</v>
      </c>
      <c r="T91" s="191"/>
      <c r="U91" s="207">
        <v>0</v>
      </c>
      <c r="V91" s="208"/>
      <c r="W91" s="191"/>
      <c r="X91" s="207">
        <v>0</v>
      </c>
      <c r="Y91" s="208"/>
      <c r="Z91" s="180"/>
      <c r="AA91" s="180"/>
      <c r="AB91" s="180"/>
    </row>
    <row r="92" spans="1:28" ht="12.75" customHeight="1" x14ac:dyDescent="0.2">
      <c r="A92" s="209" t="s">
        <v>88</v>
      </c>
      <c r="B92" s="208"/>
      <c r="C92" s="210" t="s">
        <v>89</v>
      </c>
      <c r="D92" s="211"/>
      <c r="E92" s="211"/>
      <c r="F92" s="208"/>
      <c r="G92" s="190">
        <v>12393339</v>
      </c>
      <c r="H92" s="191"/>
      <c r="I92" s="190">
        <v>11931493</v>
      </c>
      <c r="J92" s="191"/>
      <c r="K92" s="207">
        <v>461846</v>
      </c>
      <c r="L92" s="208"/>
      <c r="M92" s="191"/>
      <c r="N92" s="207">
        <v>0</v>
      </c>
      <c r="O92" s="208"/>
      <c r="P92" s="191"/>
      <c r="Q92" s="190">
        <v>461846</v>
      </c>
      <c r="R92" s="191"/>
      <c r="S92" s="190">
        <v>0</v>
      </c>
      <c r="T92" s="191"/>
      <c r="U92" s="207">
        <v>0</v>
      </c>
      <c r="V92" s="208"/>
      <c r="W92" s="191"/>
      <c r="X92" s="207">
        <v>0</v>
      </c>
      <c r="Y92" s="208"/>
      <c r="Z92" s="180"/>
      <c r="AA92" s="180"/>
      <c r="AB92" s="180"/>
    </row>
    <row r="93" spans="1:28" ht="12.75" customHeight="1" x14ac:dyDescent="0.2">
      <c r="A93" s="209" t="s">
        <v>90</v>
      </c>
      <c r="B93" s="208"/>
      <c r="C93" s="210" t="s">
        <v>91</v>
      </c>
      <c r="D93" s="211"/>
      <c r="E93" s="211"/>
      <c r="F93" s="208"/>
      <c r="G93" s="190">
        <v>16256988</v>
      </c>
      <c r="H93" s="191"/>
      <c r="I93" s="190">
        <v>16264934</v>
      </c>
      <c r="J93" s="191"/>
      <c r="K93" s="207">
        <v>0</v>
      </c>
      <c r="L93" s="208"/>
      <c r="M93" s="191"/>
      <c r="N93" s="207">
        <v>7946</v>
      </c>
      <c r="O93" s="208"/>
      <c r="P93" s="191"/>
      <c r="Q93" s="190">
        <v>0</v>
      </c>
      <c r="R93" s="191"/>
      <c r="S93" s="190">
        <v>7946</v>
      </c>
      <c r="T93" s="191"/>
      <c r="U93" s="207">
        <v>0</v>
      </c>
      <c r="V93" s="208"/>
      <c r="W93" s="191"/>
      <c r="X93" s="207">
        <v>0</v>
      </c>
      <c r="Y93" s="208"/>
      <c r="Z93" s="180"/>
      <c r="AA93" s="180"/>
      <c r="AB93" s="180"/>
    </row>
    <row r="94" spans="1:28" ht="12.75" customHeight="1" x14ac:dyDescent="0.2">
      <c r="A94" s="209" t="s">
        <v>92</v>
      </c>
      <c r="B94" s="208"/>
      <c r="C94" s="210" t="s">
        <v>93</v>
      </c>
      <c r="D94" s="211"/>
      <c r="E94" s="211"/>
      <c r="F94" s="208"/>
      <c r="G94" s="190">
        <v>3426990</v>
      </c>
      <c r="H94" s="191"/>
      <c r="I94" s="190">
        <v>4225540</v>
      </c>
      <c r="J94" s="191"/>
      <c r="K94" s="207">
        <v>0</v>
      </c>
      <c r="L94" s="208"/>
      <c r="M94" s="191"/>
      <c r="N94" s="207">
        <v>798550</v>
      </c>
      <c r="O94" s="208"/>
      <c r="P94" s="191"/>
      <c r="Q94" s="190">
        <v>0</v>
      </c>
      <c r="R94" s="191"/>
      <c r="S94" s="190">
        <v>798550</v>
      </c>
      <c r="T94" s="191"/>
      <c r="U94" s="207">
        <v>0</v>
      </c>
      <c r="V94" s="208"/>
      <c r="W94" s="191"/>
      <c r="X94" s="207">
        <v>0</v>
      </c>
      <c r="Y94" s="208"/>
      <c r="Z94" s="180"/>
      <c r="AA94" s="180"/>
      <c r="AB94" s="180"/>
    </row>
    <row r="95" spans="1:28" s="152" customFormat="1" ht="12.75" customHeight="1" x14ac:dyDescent="0.2">
      <c r="A95" s="209" t="s">
        <v>94</v>
      </c>
      <c r="B95" s="208"/>
      <c r="C95" s="210" t="s">
        <v>95</v>
      </c>
      <c r="D95" s="211"/>
      <c r="E95" s="211"/>
      <c r="F95" s="208"/>
      <c r="G95" s="190">
        <v>14696891</v>
      </c>
      <c r="H95" s="191"/>
      <c r="I95" s="190">
        <v>16251054</v>
      </c>
      <c r="J95" s="191"/>
      <c r="K95" s="207">
        <v>0</v>
      </c>
      <c r="L95" s="208"/>
      <c r="M95" s="191"/>
      <c r="N95" s="207">
        <v>1554163</v>
      </c>
      <c r="O95" s="208"/>
      <c r="P95" s="191"/>
      <c r="Q95" s="190">
        <v>0</v>
      </c>
      <c r="R95" s="191"/>
      <c r="S95" s="190">
        <v>1554163</v>
      </c>
      <c r="T95" s="191"/>
      <c r="U95" s="207">
        <v>0</v>
      </c>
      <c r="V95" s="208"/>
      <c r="W95" s="191"/>
      <c r="X95" s="207">
        <v>0</v>
      </c>
      <c r="Y95" s="208"/>
      <c r="Z95" s="180"/>
      <c r="AA95" s="180"/>
      <c r="AB95" s="180"/>
    </row>
    <row r="96" spans="1:28" s="152" customFormat="1" ht="12.75" customHeight="1" x14ac:dyDescent="0.2">
      <c r="A96" s="209" t="s">
        <v>96</v>
      </c>
      <c r="B96" s="208"/>
      <c r="C96" s="210" t="s">
        <v>97</v>
      </c>
      <c r="D96" s="211"/>
      <c r="E96" s="211"/>
      <c r="F96" s="208"/>
      <c r="G96" s="190">
        <v>0</v>
      </c>
      <c r="H96" s="191"/>
      <c r="I96" s="190">
        <v>309965410</v>
      </c>
      <c r="J96" s="191"/>
      <c r="K96" s="207">
        <v>0</v>
      </c>
      <c r="L96" s="208"/>
      <c r="M96" s="191"/>
      <c r="N96" s="207">
        <v>309965410</v>
      </c>
      <c r="O96" s="208"/>
      <c r="P96" s="191"/>
      <c r="Q96" s="190">
        <v>0</v>
      </c>
      <c r="R96" s="191"/>
      <c r="S96" s="190">
        <v>309965410</v>
      </c>
      <c r="T96" s="191"/>
      <c r="U96" s="207">
        <v>0</v>
      </c>
      <c r="V96" s="208"/>
      <c r="W96" s="191"/>
      <c r="X96" s="207">
        <v>0</v>
      </c>
      <c r="Y96" s="208"/>
      <c r="Z96" s="180"/>
      <c r="AA96" s="180"/>
      <c r="AB96" s="180"/>
    </row>
    <row r="97" spans="1:29" s="152" customFormat="1" ht="12.75" customHeight="1" x14ac:dyDescent="0.2">
      <c r="A97" s="209" t="s">
        <v>98</v>
      </c>
      <c r="B97" s="208"/>
      <c r="C97" s="210" t="s">
        <v>99</v>
      </c>
      <c r="D97" s="211"/>
      <c r="E97" s="211"/>
      <c r="F97" s="208"/>
      <c r="G97" s="190">
        <v>317403260</v>
      </c>
      <c r="H97" s="191"/>
      <c r="I97" s="190">
        <v>324059041</v>
      </c>
      <c r="J97" s="191"/>
      <c r="K97" s="207">
        <v>0</v>
      </c>
      <c r="L97" s="208"/>
      <c r="M97" s="191"/>
      <c r="N97" s="207">
        <v>6655781</v>
      </c>
      <c r="O97" s="208"/>
      <c r="P97" s="191"/>
      <c r="Q97" s="190">
        <v>0</v>
      </c>
      <c r="R97" s="191"/>
      <c r="S97" s="190">
        <v>6655781</v>
      </c>
      <c r="T97" s="191"/>
      <c r="U97" s="207">
        <v>0</v>
      </c>
      <c r="V97" s="208"/>
      <c r="W97" s="191"/>
      <c r="X97" s="207">
        <v>0</v>
      </c>
      <c r="Y97" s="208"/>
      <c r="Z97" s="180"/>
      <c r="AA97" s="180"/>
      <c r="AB97" s="180"/>
    </row>
    <row r="98" spans="1:29" s="152" customFormat="1" ht="12.75" customHeight="1" x14ac:dyDescent="0.2">
      <c r="A98" s="209" t="s">
        <v>100</v>
      </c>
      <c r="B98" s="208"/>
      <c r="C98" s="210" t="s">
        <v>101</v>
      </c>
      <c r="D98" s="211"/>
      <c r="E98" s="211"/>
      <c r="F98" s="208"/>
      <c r="G98" s="190">
        <v>3160838</v>
      </c>
      <c r="H98" s="191"/>
      <c r="I98" s="190">
        <v>3208400</v>
      </c>
      <c r="J98" s="191"/>
      <c r="K98" s="207">
        <v>0</v>
      </c>
      <c r="L98" s="208"/>
      <c r="M98" s="191"/>
      <c r="N98" s="207">
        <v>47562</v>
      </c>
      <c r="O98" s="208"/>
      <c r="P98" s="191"/>
      <c r="Q98" s="190">
        <v>0</v>
      </c>
      <c r="R98" s="191"/>
      <c r="S98" s="190">
        <v>47562</v>
      </c>
      <c r="T98" s="191"/>
      <c r="U98" s="207">
        <v>0</v>
      </c>
      <c r="V98" s="208"/>
      <c r="W98" s="191"/>
      <c r="X98" s="207">
        <v>0</v>
      </c>
      <c r="Y98" s="208"/>
      <c r="Z98" s="180"/>
      <c r="AA98" s="180"/>
      <c r="AB98" s="180"/>
    </row>
    <row r="99" spans="1:29" s="166" customFormat="1" ht="12.75" customHeight="1" x14ac:dyDescent="0.2">
      <c r="A99" s="209" t="s">
        <v>102</v>
      </c>
      <c r="B99" s="208"/>
      <c r="C99" s="210" t="s">
        <v>103</v>
      </c>
      <c r="D99" s="211"/>
      <c r="E99" s="211"/>
      <c r="F99" s="208"/>
      <c r="G99" s="190">
        <v>41367442</v>
      </c>
      <c r="H99" s="191"/>
      <c r="I99" s="190">
        <v>42089842</v>
      </c>
      <c r="J99" s="191"/>
      <c r="K99" s="207">
        <v>0</v>
      </c>
      <c r="L99" s="208"/>
      <c r="M99" s="191"/>
      <c r="N99" s="207">
        <v>722400</v>
      </c>
      <c r="O99" s="208"/>
      <c r="P99" s="191"/>
      <c r="Q99" s="190">
        <v>0</v>
      </c>
      <c r="R99" s="191"/>
      <c r="S99" s="190">
        <v>722400</v>
      </c>
      <c r="T99" s="191"/>
      <c r="U99" s="207">
        <v>0</v>
      </c>
      <c r="V99" s="208"/>
      <c r="W99" s="191"/>
      <c r="X99" s="207">
        <v>0</v>
      </c>
      <c r="Y99" s="208"/>
      <c r="Z99" s="180"/>
      <c r="AA99" s="180"/>
      <c r="AB99" s="180"/>
    </row>
    <row r="100" spans="1:29" s="166" customFormat="1" ht="12.75" customHeight="1" x14ac:dyDescent="0.2">
      <c r="A100" s="209" t="s">
        <v>1324</v>
      </c>
      <c r="B100" s="208"/>
      <c r="C100" s="210" t="s">
        <v>1325</v>
      </c>
      <c r="D100" s="211"/>
      <c r="E100" s="211"/>
      <c r="F100" s="208"/>
      <c r="G100" s="190">
        <v>25805322</v>
      </c>
      <c r="H100" s="191"/>
      <c r="I100" s="190">
        <v>24854727</v>
      </c>
      <c r="J100" s="191"/>
      <c r="K100" s="207">
        <v>950595</v>
      </c>
      <c r="L100" s="208"/>
      <c r="M100" s="191"/>
      <c r="N100" s="207">
        <v>0</v>
      </c>
      <c r="O100" s="208"/>
      <c r="P100" s="191"/>
      <c r="Q100" s="190">
        <v>950595</v>
      </c>
      <c r="R100" s="191"/>
      <c r="S100" s="190">
        <v>0</v>
      </c>
      <c r="T100" s="191"/>
      <c r="U100" s="207">
        <v>0</v>
      </c>
      <c r="V100" s="208"/>
      <c r="W100" s="191"/>
      <c r="X100" s="207">
        <v>0</v>
      </c>
      <c r="Y100" s="208"/>
      <c r="Z100" s="180"/>
      <c r="AA100" s="180"/>
      <c r="AB100" s="180"/>
    </row>
    <row r="101" spans="1:29" s="166" customFormat="1" ht="12.75" customHeight="1" x14ac:dyDescent="0.2">
      <c r="A101" s="209" t="s">
        <v>1481</v>
      </c>
      <c r="B101" s="208"/>
      <c r="C101" s="210" t="s">
        <v>1482</v>
      </c>
      <c r="D101" s="211"/>
      <c r="E101" s="211"/>
      <c r="F101" s="208"/>
      <c r="G101" s="190">
        <v>2428533</v>
      </c>
      <c r="H101" s="191"/>
      <c r="I101" s="190">
        <v>2949104</v>
      </c>
      <c r="J101" s="191"/>
      <c r="K101" s="207">
        <v>0</v>
      </c>
      <c r="L101" s="208"/>
      <c r="M101" s="191"/>
      <c r="N101" s="207">
        <v>520571</v>
      </c>
      <c r="O101" s="208"/>
      <c r="P101" s="191"/>
      <c r="Q101" s="190">
        <v>0</v>
      </c>
      <c r="R101" s="191"/>
      <c r="S101" s="190">
        <v>520571</v>
      </c>
      <c r="T101" s="191"/>
      <c r="U101" s="207">
        <v>0</v>
      </c>
      <c r="V101" s="208"/>
      <c r="W101" s="191"/>
      <c r="X101" s="207">
        <v>0</v>
      </c>
      <c r="Y101" s="208"/>
      <c r="Z101" s="180"/>
      <c r="AA101" s="180"/>
      <c r="AB101" s="180"/>
    </row>
    <row r="102" spans="1:29" s="166" customFormat="1" ht="12.75" customHeight="1" x14ac:dyDescent="0.2">
      <c r="A102" s="209" t="s">
        <v>1386</v>
      </c>
      <c r="B102" s="208"/>
      <c r="C102" s="210" t="s">
        <v>1387</v>
      </c>
      <c r="D102" s="211"/>
      <c r="E102" s="211"/>
      <c r="F102" s="208"/>
      <c r="G102" s="190">
        <v>44265786</v>
      </c>
      <c r="H102" s="191"/>
      <c r="I102" s="190">
        <v>44265786</v>
      </c>
      <c r="J102" s="191"/>
      <c r="K102" s="207">
        <v>0</v>
      </c>
      <c r="L102" s="208"/>
      <c r="M102" s="191"/>
      <c r="N102" s="207">
        <v>0</v>
      </c>
      <c r="O102" s="208"/>
      <c r="P102" s="191"/>
      <c r="Q102" s="190">
        <v>0</v>
      </c>
      <c r="R102" s="191"/>
      <c r="S102" s="190">
        <v>0</v>
      </c>
      <c r="T102" s="191"/>
      <c r="U102" s="207">
        <v>0</v>
      </c>
      <c r="V102" s="208"/>
      <c r="W102" s="191"/>
      <c r="X102" s="207">
        <v>0</v>
      </c>
      <c r="Y102" s="208"/>
      <c r="Z102" s="180"/>
      <c r="AA102" s="180"/>
      <c r="AB102" s="180"/>
    </row>
    <row r="103" spans="1:29" s="166" customFormat="1" ht="12.75" customHeight="1" x14ac:dyDescent="0.2">
      <c r="A103" s="209" t="s">
        <v>1483</v>
      </c>
      <c r="B103" s="208"/>
      <c r="C103" s="210" t="s">
        <v>1484</v>
      </c>
      <c r="D103" s="211"/>
      <c r="E103" s="211"/>
      <c r="F103" s="208"/>
      <c r="G103" s="190">
        <v>0</v>
      </c>
      <c r="H103" s="191"/>
      <c r="I103" s="190">
        <v>242416</v>
      </c>
      <c r="J103" s="191"/>
      <c r="K103" s="207">
        <v>0</v>
      </c>
      <c r="L103" s="208"/>
      <c r="M103" s="191"/>
      <c r="N103" s="207">
        <v>242416</v>
      </c>
      <c r="O103" s="208"/>
      <c r="P103" s="191"/>
      <c r="Q103" s="190">
        <v>0</v>
      </c>
      <c r="R103" s="191"/>
      <c r="S103" s="190">
        <v>242416</v>
      </c>
      <c r="T103" s="191"/>
      <c r="U103" s="207">
        <v>0</v>
      </c>
      <c r="V103" s="208"/>
      <c r="W103" s="191"/>
      <c r="X103" s="207">
        <v>0</v>
      </c>
      <c r="Y103" s="208"/>
      <c r="Z103" s="180"/>
      <c r="AA103" s="180"/>
      <c r="AB103" s="180"/>
    </row>
    <row r="104" spans="1:29" ht="12.75" customHeight="1" x14ac:dyDescent="0.2">
      <c r="A104" s="209" t="s">
        <v>104</v>
      </c>
      <c r="B104" s="208"/>
      <c r="C104" s="210" t="s">
        <v>105</v>
      </c>
      <c r="D104" s="211"/>
      <c r="E104" s="211"/>
      <c r="F104" s="208"/>
      <c r="G104" s="190">
        <v>6315133</v>
      </c>
      <c r="H104" s="191"/>
      <c r="I104" s="190">
        <v>6495894</v>
      </c>
      <c r="J104" s="191"/>
      <c r="K104" s="207">
        <v>0</v>
      </c>
      <c r="L104" s="208"/>
      <c r="M104" s="191"/>
      <c r="N104" s="207">
        <v>180761</v>
      </c>
      <c r="O104" s="208"/>
      <c r="P104" s="191"/>
      <c r="Q104" s="190">
        <v>0</v>
      </c>
      <c r="R104" s="191"/>
      <c r="S104" s="190">
        <v>180761</v>
      </c>
      <c r="T104" s="191"/>
      <c r="U104" s="207">
        <v>0</v>
      </c>
      <c r="V104" s="208"/>
      <c r="W104" s="191"/>
      <c r="X104" s="207">
        <v>0</v>
      </c>
      <c r="Y104" s="208"/>
      <c r="Z104" s="180"/>
      <c r="AA104" s="180"/>
      <c r="AB104" s="180"/>
    </row>
    <row r="105" spans="1:29" ht="12.75" customHeight="1" x14ac:dyDescent="0.2">
      <c r="A105" s="209" t="s">
        <v>1430</v>
      </c>
      <c r="B105" s="208"/>
      <c r="C105" s="210" t="s">
        <v>1431</v>
      </c>
      <c r="D105" s="211"/>
      <c r="E105" s="211"/>
      <c r="F105" s="208"/>
      <c r="G105" s="190">
        <v>240000</v>
      </c>
      <c r="H105" s="191"/>
      <c r="I105" s="190">
        <v>0</v>
      </c>
      <c r="J105" s="191"/>
      <c r="K105" s="207">
        <v>240000</v>
      </c>
      <c r="L105" s="208"/>
      <c r="M105" s="191"/>
      <c r="N105" s="207">
        <v>0</v>
      </c>
      <c r="O105" s="208"/>
      <c r="P105" s="191"/>
      <c r="Q105" s="190">
        <v>240000</v>
      </c>
      <c r="R105" s="191"/>
      <c r="S105" s="190">
        <v>0</v>
      </c>
      <c r="T105" s="191"/>
      <c r="U105" s="207">
        <v>0</v>
      </c>
      <c r="V105" s="208"/>
      <c r="W105" s="191"/>
      <c r="X105" s="207">
        <v>0</v>
      </c>
      <c r="Y105" s="208"/>
      <c r="Z105" s="180"/>
      <c r="AA105" s="180"/>
      <c r="AB105" s="180"/>
    </row>
    <row r="106" spans="1:29" ht="12.75" customHeight="1" x14ac:dyDescent="0.2">
      <c r="A106" s="209" t="s">
        <v>1432</v>
      </c>
      <c r="B106" s="208"/>
      <c r="C106" s="210" t="s">
        <v>1433</v>
      </c>
      <c r="D106" s="211"/>
      <c r="E106" s="211"/>
      <c r="F106" s="208"/>
      <c r="G106" s="190">
        <v>1680000</v>
      </c>
      <c r="H106" s="191"/>
      <c r="I106" s="190">
        <v>0</v>
      </c>
      <c r="J106" s="191"/>
      <c r="K106" s="207">
        <v>1680000</v>
      </c>
      <c r="L106" s="208"/>
      <c r="M106" s="191"/>
      <c r="N106" s="207">
        <v>0</v>
      </c>
      <c r="O106" s="208"/>
      <c r="P106" s="191"/>
      <c r="Q106" s="190">
        <v>1680000</v>
      </c>
      <c r="R106" s="191"/>
      <c r="S106" s="190">
        <v>0</v>
      </c>
      <c r="T106" s="191"/>
      <c r="U106" s="207">
        <v>0</v>
      </c>
      <c r="V106" s="208"/>
      <c r="W106" s="191"/>
      <c r="X106" s="207">
        <v>0</v>
      </c>
      <c r="Y106" s="208"/>
      <c r="Z106" s="180"/>
      <c r="AA106" s="180"/>
      <c r="AB106" s="180"/>
      <c r="AC106" s="54"/>
    </row>
    <row r="107" spans="1:29" ht="12.75" customHeight="1" x14ac:dyDescent="0.2">
      <c r="A107" s="209" t="s">
        <v>1434</v>
      </c>
      <c r="B107" s="208"/>
      <c r="C107" s="210" t="s">
        <v>1435</v>
      </c>
      <c r="D107" s="211"/>
      <c r="E107" s="211"/>
      <c r="F107" s="208"/>
      <c r="G107" s="190">
        <v>580000</v>
      </c>
      <c r="H107" s="191"/>
      <c r="I107" s="190">
        <v>0</v>
      </c>
      <c r="J107" s="191"/>
      <c r="K107" s="207">
        <v>580000</v>
      </c>
      <c r="L107" s="208"/>
      <c r="M107" s="191"/>
      <c r="N107" s="207">
        <v>0</v>
      </c>
      <c r="O107" s="208"/>
      <c r="P107" s="191"/>
      <c r="Q107" s="190">
        <v>580000</v>
      </c>
      <c r="R107" s="191"/>
      <c r="S107" s="190">
        <v>0</v>
      </c>
      <c r="T107" s="191"/>
      <c r="U107" s="207">
        <v>0</v>
      </c>
      <c r="V107" s="208"/>
      <c r="W107" s="191"/>
      <c r="X107" s="207">
        <v>0</v>
      </c>
      <c r="Y107" s="208"/>
      <c r="Z107" s="180"/>
      <c r="AA107" s="180"/>
      <c r="AB107" s="180"/>
    </row>
    <row r="108" spans="1:29" ht="12.75" customHeight="1" x14ac:dyDescent="0.2">
      <c r="A108" s="209" t="s">
        <v>1436</v>
      </c>
      <c r="B108" s="208"/>
      <c r="C108" s="210" t="s">
        <v>1437</v>
      </c>
      <c r="D108" s="211"/>
      <c r="E108" s="211"/>
      <c r="F108" s="208"/>
      <c r="G108" s="190">
        <v>1745753</v>
      </c>
      <c r="H108" s="191"/>
      <c r="I108" s="190">
        <v>0</v>
      </c>
      <c r="J108" s="191"/>
      <c r="K108" s="207">
        <v>1745753</v>
      </c>
      <c r="L108" s="208"/>
      <c r="M108" s="191"/>
      <c r="N108" s="207">
        <v>0</v>
      </c>
      <c r="O108" s="208"/>
      <c r="P108" s="191"/>
      <c r="Q108" s="190">
        <v>1745753</v>
      </c>
      <c r="R108" s="191"/>
      <c r="S108" s="190">
        <v>0</v>
      </c>
      <c r="T108" s="191"/>
      <c r="U108" s="207">
        <v>0</v>
      </c>
      <c r="V108" s="208"/>
      <c r="W108" s="191"/>
      <c r="X108" s="207">
        <v>0</v>
      </c>
      <c r="Y108" s="208"/>
      <c r="Z108" s="180"/>
      <c r="AA108" s="180"/>
      <c r="AB108" s="180"/>
    </row>
    <row r="109" spans="1:29" ht="12.75" customHeight="1" x14ac:dyDescent="0.2">
      <c r="A109" s="209" t="s">
        <v>106</v>
      </c>
      <c r="B109" s="208"/>
      <c r="C109" s="210" t="s">
        <v>107</v>
      </c>
      <c r="D109" s="211"/>
      <c r="E109" s="211"/>
      <c r="F109" s="208"/>
      <c r="G109" s="190">
        <v>21064666</v>
      </c>
      <c r="H109" s="191"/>
      <c r="I109" s="190">
        <v>26221711</v>
      </c>
      <c r="J109" s="191"/>
      <c r="K109" s="207">
        <v>0</v>
      </c>
      <c r="L109" s="208"/>
      <c r="M109" s="191"/>
      <c r="N109" s="207">
        <v>5157045</v>
      </c>
      <c r="O109" s="208"/>
      <c r="P109" s="191"/>
      <c r="Q109" s="190">
        <v>0</v>
      </c>
      <c r="R109" s="191"/>
      <c r="S109" s="190">
        <v>5157045</v>
      </c>
      <c r="T109" s="191"/>
      <c r="U109" s="207">
        <v>0</v>
      </c>
      <c r="V109" s="208"/>
      <c r="W109" s="191"/>
      <c r="X109" s="207">
        <v>0</v>
      </c>
      <c r="Y109" s="208"/>
      <c r="Z109" s="180"/>
      <c r="AA109" s="180"/>
      <c r="AB109" s="180"/>
    </row>
    <row r="110" spans="1:29" ht="12.75" customHeight="1" x14ac:dyDescent="0.2">
      <c r="A110" s="209" t="s">
        <v>1438</v>
      </c>
      <c r="B110" s="208"/>
      <c r="C110" s="210" t="s">
        <v>1439</v>
      </c>
      <c r="D110" s="211"/>
      <c r="E110" s="211"/>
      <c r="F110" s="208"/>
      <c r="G110" s="190">
        <v>30000</v>
      </c>
      <c r="H110" s="191"/>
      <c r="I110" s="190">
        <v>0</v>
      </c>
      <c r="J110" s="191"/>
      <c r="K110" s="207">
        <v>30000</v>
      </c>
      <c r="L110" s="208"/>
      <c r="M110" s="191"/>
      <c r="N110" s="207">
        <v>0</v>
      </c>
      <c r="O110" s="208"/>
      <c r="P110" s="191"/>
      <c r="Q110" s="190">
        <v>30000</v>
      </c>
      <c r="R110" s="191"/>
      <c r="S110" s="190">
        <v>0</v>
      </c>
      <c r="T110" s="191"/>
      <c r="U110" s="207">
        <v>0</v>
      </c>
      <c r="V110" s="208"/>
      <c r="W110" s="191"/>
      <c r="X110" s="207">
        <v>0</v>
      </c>
      <c r="Y110" s="208"/>
      <c r="Z110" s="180"/>
      <c r="AA110" s="180"/>
      <c r="AB110" s="180"/>
    </row>
    <row r="111" spans="1:29" ht="12.75" customHeight="1" x14ac:dyDescent="0.2">
      <c r="A111" s="209" t="s">
        <v>108</v>
      </c>
      <c r="B111" s="208"/>
      <c r="C111" s="210" t="s">
        <v>109</v>
      </c>
      <c r="D111" s="211"/>
      <c r="E111" s="211"/>
      <c r="F111" s="208"/>
      <c r="G111" s="190">
        <v>2926940</v>
      </c>
      <c r="H111" s="191"/>
      <c r="I111" s="190">
        <v>3705740</v>
      </c>
      <c r="J111" s="191"/>
      <c r="K111" s="207">
        <v>0</v>
      </c>
      <c r="L111" s="208"/>
      <c r="M111" s="191"/>
      <c r="N111" s="207">
        <v>778800</v>
      </c>
      <c r="O111" s="208"/>
      <c r="P111" s="191"/>
      <c r="Q111" s="190">
        <v>0</v>
      </c>
      <c r="R111" s="191"/>
      <c r="S111" s="190">
        <v>778800</v>
      </c>
      <c r="T111" s="191"/>
      <c r="U111" s="207">
        <v>0</v>
      </c>
      <c r="V111" s="208"/>
      <c r="W111" s="191"/>
      <c r="X111" s="207">
        <v>0</v>
      </c>
      <c r="Y111" s="208"/>
      <c r="Z111" s="180"/>
      <c r="AA111" s="180"/>
      <c r="AB111" s="180"/>
    </row>
    <row r="112" spans="1:29" ht="12.75" customHeight="1" x14ac:dyDescent="0.2">
      <c r="A112" s="209" t="s">
        <v>1512</v>
      </c>
      <c r="B112" s="208"/>
      <c r="C112" s="210" t="s">
        <v>1513</v>
      </c>
      <c r="D112" s="211"/>
      <c r="E112" s="211"/>
      <c r="F112" s="208"/>
      <c r="G112" s="190">
        <v>46800</v>
      </c>
      <c r="H112" s="191"/>
      <c r="I112" s="190">
        <v>62400</v>
      </c>
      <c r="J112" s="191"/>
      <c r="K112" s="207">
        <v>0</v>
      </c>
      <c r="L112" s="208"/>
      <c r="M112" s="191"/>
      <c r="N112" s="207">
        <v>15600</v>
      </c>
      <c r="O112" s="208"/>
      <c r="P112" s="191"/>
      <c r="Q112" s="190">
        <v>0</v>
      </c>
      <c r="R112" s="191"/>
      <c r="S112" s="190">
        <v>15600</v>
      </c>
      <c r="T112" s="191"/>
      <c r="U112" s="207">
        <v>0</v>
      </c>
      <c r="V112" s="208"/>
      <c r="W112" s="191"/>
      <c r="X112" s="207">
        <v>0</v>
      </c>
      <c r="Y112" s="208"/>
      <c r="Z112" s="180"/>
      <c r="AA112" s="180"/>
      <c r="AB112" s="180"/>
    </row>
    <row r="113" spans="1:28" ht="12.75" customHeight="1" x14ac:dyDescent="0.2">
      <c r="A113" s="209" t="s">
        <v>1375</v>
      </c>
      <c r="B113" s="208"/>
      <c r="C113" s="210" t="s">
        <v>1376</v>
      </c>
      <c r="D113" s="211"/>
      <c r="E113" s="211"/>
      <c r="F113" s="208"/>
      <c r="G113" s="190">
        <v>200000</v>
      </c>
      <c r="H113" s="191"/>
      <c r="I113" s="190">
        <v>0</v>
      </c>
      <c r="J113" s="191"/>
      <c r="K113" s="207">
        <v>200000</v>
      </c>
      <c r="L113" s="208"/>
      <c r="M113" s="191"/>
      <c r="N113" s="207">
        <v>0</v>
      </c>
      <c r="O113" s="208"/>
      <c r="P113" s="191"/>
      <c r="Q113" s="190">
        <v>200000</v>
      </c>
      <c r="R113" s="191"/>
      <c r="S113" s="190">
        <v>0</v>
      </c>
      <c r="T113" s="191"/>
      <c r="U113" s="207">
        <v>0</v>
      </c>
      <c r="V113" s="208"/>
      <c r="W113" s="191"/>
      <c r="X113" s="207">
        <v>0</v>
      </c>
      <c r="Y113" s="208"/>
      <c r="Z113" s="180"/>
      <c r="AA113" s="180"/>
      <c r="AB113" s="180"/>
    </row>
    <row r="114" spans="1:28" ht="12.75" customHeight="1" x14ac:dyDescent="0.2">
      <c r="A114" s="209" t="s">
        <v>110</v>
      </c>
      <c r="B114" s="208"/>
      <c r="C114" s="210" t="s">
        <v>111</v>
      </c>
      <c r="D114" s="211"/>
      <c r="E114" s="211"/>
      <c r="F114" s="208"/>
      <c r="G114" s="190">
        <v>5976005</v>
      </c>
      <c r="H114" s="191"/>
      <c r="I114" s="190">
        <v>4408233</v>
      </c>
      <c r="J114" s="191"/>
      <c r="K114" s="207">
        <v>1567772</v>
      </c>
      <c r="L114" s="208"/>
      <c r="M114" s="191"/>
      <c r="N114" s="207">
        <v>0</v>
      </c>
      <c r="O114" s="208"/>
      <c r="P114" s="191"/>
      <c r="Q114" s="190">
        <v>1567772</v>
      </c>
      <c r="R114" s="191"/>
      <c r="S114" s="190">
        <v>0</v>
      </c>
      <c r="T114" s="191"/>
      <c r="U114" s="207">
        <v>0</v>
      </c>
      <c r="V114" s="208"/>
      <c r="W114" s="191"/>
      <c r="X114" s="207">
        <v>0</v>
      </c>
      <c r="Y114" s="208"/>
      <c r="Z114" s="180"/>
      <c r="AA114" s="180"/>
      <c r="AB114" s="180"/>
    </row>
    <row r="115" spans="1:28" ht="12.75" customHeight="1" x14ac:dyDescent="0.2">
      <c r="A115" s="209" t="s">
        <v>112</v>
      </c>
      <c r="B115" s="208"/>
      <c r="C115" s="210" t="s">
        <v>113</v>
      </c>
      <c r="D115" s="211"/>
      <c r="E115" s="211"/>
      <c r="F115" s="208"/>
      <c r="G115" s="190">
        <v>85371336</v>
      </c>
      <c r="H115" s="191"/>
      <c r="I115" s="190">
        <v>335846423</v>
      </c>
      <c r="J115" s="191"/>
      <c r="K115" s="207">
        <v>0</v>
      </c>
      <c r="L115" s="208"/>
      <c r="M115" s="191"/>
      <c r="N115" s="207">
        <v>250475087</v>
      </c>
      <c r="O115" s="208"/>
      <c r="P115" s="191"/>
      <c r="Q115" s="190">
        <v>0</v>
      </c>
      <c r="R115" s="191"/>
      <c r="S115" s="190">
        <v>250475087</v>
      </c>
      <c r="T115" s="191"/>
      <c r="U115" s="207">
        <v>0</v>
      </c>
      <c r="V115" s="208"/>
      <c r="W115" s="191"/>
      <c r="X115" s="207">
        <v>0</v>
      </c>
      <c r="Y115" s="208"/>
      <c r="Z115" s="180"/>
      <c r="AA115" s="180"/>
      <c r="AB115" s="180"/>
    </row>
    <row r="116" spans="1:28" ht="12.75" customHeight="1" x14ac:dyDescent="0.2">
      <c r="A116" s="209" t="s">
        <v>1377</v>
      </c>
      <c r="B116" s="208"/>
      <c r="C116" s="210" t="s">
        <v>1378</v>
      </c>
      <c r="D116" s="211"/>
      <c r="E116" s="211"/>
      <c r="F116" s="208"/>
      <c r="G116" s="190">
        <v>751601590</v>
      </c>
      <c r="H116" s="191"/>
      <c r="I116" s="190">
        <v>695960057</v>
      </c>
      <c r="J116" s="191"/>
      <c r="K116" s="207">
        <v>55641533</v>
      </c>
      <c r="L116" s="208"/>
      <c r="M116" s="191"/>
      <c r="N116" s="207">
        <v>0</v>
      </c>
      <c r="O116" s="208"/>
      <c r="P116" s="191"/>
      <c r="Q116" s="190">
        <v>55641533</v>
      </c>
      <c r="R116" s="191"/>
      <c r="S116" s="190">
        <v>0</v>
      </c>
      <c r="T116" s="191"/>
      <c r="U116" s="207">
        <v>0</v>
      </c>
      <c r="V116" s="208"/>
      <c r="W116" s="191"/>
      <c r="X116" s="207">
        <v>0</v>
      </c>
      <c r="Y116" s="208"/>
      <c r="Z116" s="180"/>
      <c r="AA116" s="180"/>
      <c r="AB116" s="180"/>
    </row>
    <row r="117" spans="1:28" ht="12.75" customHeight="1" x14ac:dyDescent="0.2">
      <c r="A117" s="209" t="s">
        <v>1547</v>
      </c>
      <c r="B117" s="208"/>
      <c r="C117" s="210" t="s">
        <v>1548</v>
      </c>
      <c r="D117" s="211"/>
      <c r="E117" s="211"/>
      <c r="F117" s="208"/>
      <c r="G117" s="190">
        <v>6580174</v>
      </c>
      <c r="H117" s="191"/>
      <c r="I117" s="190">
        <v>6580174</v>
      </c>
      <c r="J117" s="191"/>
      <c r="K117" s="207">
        <v>0</v>
      </c>
      <c r="L117" s="208"/>
      <c r="M117" s="191"/>
      <c r="N117" s="207">
        <v>0</v>
      </c>
      <c r="O117" s="208"/>
      <c r="P117" s="191"/>
      <c r="Q117" s="190">
        <v>0</v>
      </c>
      <c r="R117" s="191"/>
      <c r="S117" s="190">
        <v>0</v>
      </c>
      <c r="T117" s="191"/>
      <c r="U117" s="207">
        <v>0</v>
      </c>
      <c r="V117" s="208"/>
      <c r="W117" s="191"/>
      <c r="X117" s="207">
        <v>0</v>
      </c>
      <c r="Y117" s="208"/>
      <c r="Z117" s="180"/>
      <c r="AA117" s="180"/>
      <c r="AB117" s="180"/>
    </row>
    <row r="118" spans="1:28" ht="12.75" customHeight="1" x14ac:dyDescent="0.2">
      <c r="A118" s="209" t="s">
        <v>1440</v>
      </c>
      <c r="B118" s="208"/>
      <c r="C118" s="210" t="s">
        <v>1441</v>
      </c>
      <c r="D118" s="211"/>
      <c r="E118" s="211"/>
      <c r="F118" s="208"/>
      <c r="G118" s="190">
        <v>0</v>
      </c>
      <c r="H118" s="191"/>
      <c r="I118" s="190">
        <v>127278324</v>
      </c>
      <c r="J118" s="191"/>
      <c r="K118" s="207">
        <v>0</v>
      </c>
      <c r="L118" s="208"/>
      <c r="M118" s="191"/>
      <c r="N118" s="207">
        <v>127278324</v>
      </c>
      <c r="O118" s="208"/>
      <c r="P118" s="191"/>
      <c r="Q118" s="190">
        <v>0</v>
      </c>
      <c r="R118" s="191"/>
      <c r="S118" s="190">
        <v>127278324</v>
      </c>
      <c r="T118" s="191"/>
      <c r="U118" s="207">
        <v>0</v>
      </c>
      <c r="V118" s="208"/>
      <c r="W118" s="191"/>
      <c r="X118" s="207">
        <v>0</v>
      </c>
      <c r="Y118" s="208"/>
      <c r="Z118" s="180"/>
      <c r="AA118" s="180"/>
      <c r="AB118" s="180"/>
    </row>
    <row r="119" spans="1:28" ht="12.75" customHeight="1" x14ac:dyDescent="0.2">
      <c r="A119" s="209" t="s">
        <v>114</v>
      </c>
      <c r="B119" s="208"/>
      <c r="C119" s="210" t="s">
        <v>115</v>
      </c>
      <c r="D119" s="211"/>
      <c r="E119" s="211"/>
      <c r="F119" s="208"/>
      <c r="G119" s="190">
        <v>148094544</v>
      </c>
      <c r="H119" s="191"/>
      <c r="I119" s="190">
        <v>300111137</v>
      </c>
      <c r="J119" s="191"/>
      <c r="K119" s="207">
        <v>0</v>
      </c>
      <c r="L119" s="208"/>
      <c r="M119" s="191"/>
      <c r="N119" s="207">
        <v>152016593</v>
      </c>
      <c r="O119" s="208"/>
      <c r="P119" s="191"/>
      <c r="Q119" s="190">
        <v>0</v>
      </c>
      <c r="R119" s="191"/>
      <c r="S119" s="190">
        <v>152016593</v>
      </c>
      <c r="T119" s="191"/>
      <c r="U119" s="207">
        <v>0</v>
      </c>
      <c r="V119" s="208"/>
      <c r="W119" s="191"/>
      <c r="X119" s="207">
        <v>0</v>
      </c>
      <c r="Y119" s="208"/>
      <c r="Z119" s="180"/>
      <c r="AA119" s="180"/>
      <c r="AB119" s="180"/>
    </row>
    <row r="120" spans="1:28" ht="12.75" customHeight="1" x14ac:dyDescent="0.2">
      <c r="A120" s="209" t="s">
        <v>116</v>
      </c>
      <c r="B120" s="208"/>
      <c r="C120" s="210" t="s">
        <v>117</v>
      </c>
      <c r="D120" s="211"/>
      <c r="E120" s="211"/>
      <c r="F120" s="208"/>
      <c r="G120" s="190">
        <v>1685766768</v>
      </c>
      <c r="H120" s="191"/>
      <c r="I120" s="190">
        <v>1811042791</v>
      </c>
      <c r="J120" s="191"/>
      <c r="K120" s="207">
        <v>0</v>
      </c>
      <c r="L120" s="208"/>
      <c r="M120" s="191"/>
      <c r="N120" s="207">
        <v>125276023</v>
      </c>
      <c r="O120" s="208"/>
      <c r="P120" s="191"/>
      <c r="Q120" s="190">
        <v>0</v>
      </c>
      <c r="R120" s="191"/>
      <c r="S120" s="190">
        <v>125276023</v>
      </c>
      <c r="T120" s="191"/>
      <c r="U120" s="207">
        <v>0</v>
      </c>
      <c r="V120" s="208"/>
      <c r="W120" s="191"/>
      <c r="X120" s="207">
        <v>0</v>
      </c>
      <c r="Y120" s="208"/>
      <c r="Z120" s="180"/>
      <c r="AA120" s="180"/>
      <c r="AB120" s="180"/>
    </row>
    <row r="121" spans="1:28" ht="12.75" customHeight="1" x14ac:dyDescent="0.2">
      <c r="A121" s="209" t="s">
        <v>118</v>
      </c>
      <c r="B121" s="208"/>
      <c r="C121" s="210" t="s">
        <v>119</v>
      </c>
      <c r="D121" s="211"/>
      <c r="E121" s="211"/>
      <c r="F121" s="208"/>
      <c r="G121" s="190">
        <v>1980199343</v>
      </c>
      <c r="H121" s="191"/>
      <c r="I121" s="190">
        <v>1423136467</v>
      </c>
      <c r="J121" s="191"/>
      <c r="K121" s="207">
        <v>557062876</v>
      </c>
      <c r="L121" s="208"/>
      <c r="M121" s="191"/>
      <c r="N121" s="207">
        <v>0</v>
      </c>
      <c r="O121" s="208"/>
      <c r="P121" s="191"/>
      <c r="Q121" s="190">
        <v>557062876</v>
      </c>
      <c r="R121" s="191"/>
      <c r="S121" s="190">
        <v>0</v>
      </c>
      <c r="T121" s="191"/>
      <c r="U121" s="207">
        <v>0</v>
      </c>
      <c r="V121" s="208"/>
      <c r="W121" s="191"/>
      <c r="X121" s="207">
        <v>0</v>
      </c>
      <c r="Y121" s="208"/>
      <c r="Z121" s="180"/>
      <c r="AA121" s="180"/>
      <c r="AB121" s="180"/>
    </row>
    <row r="122" spans="1:28" ht="12.75" customHeight="1" x14ac:dyDescent="0.2">
      <c r="A122" s="209" t="s">
        <v>120</v>
      </c>
      <c r="B122" s="208"/>
      <c r="C122" s="210" t="s">
        <v>121</v>
      </c>
      <c r="D122" s="211"/>
      <c r="E122" s="211"/>
      <c r="F122" s="208"/>
      <c r="G122" s="190">
        <v>11535518545</v>
      </c>
      <c r="H122" s="191"/>
      <c r="I122" s="190">
        <v>11711379311</v>
      </c>
      <c r="J122" s="191"/>
      <c r="K122" s="207">
        <v>0</v>
      </c>
      <c r="L122" s="208"/>
      <c r="M122" s="191"/>
      <c r="N122" s="207">
        <v>175860766</v>
      </c>
      <c r="O122" s="208"/>
      <c r="P122" s="191"/>
      <c r="Q122" s="190">
        <v>0</v>
      </c>
      <c r="R122" s="191"/>
      <c r="S122" s="190">
        <v>175860766</v>
      </c>
      <c r="T122" s="191"/>
      <c r="U122" s="207">
        <v>0</v>
      </c>
      <c r="V122" s="208"/>
      <c r="W122" s="191"/>
      <c r="X122" s="207">
        <v>0</v>
      </c>
      <c r="Y122" s="208"/>
      <c r="Z122" s="180"/>
      <c r="AA122" s="180"/>
      <c r="AB122" s="180"/>
    </row>
    <row r="123" spans="1:28" ht="12.75" customHeight="1" x14ac:dyDescent="0.2">
      <c r="A123" s="209" t="s">
        <v>122</v>
      </c>
      <c r="B123" s="208"/>
      <c r="C123" s="210" t="s">
        <v>123</v>
      </c>
      <c r="D123" s="211"/>
      <c r="E123" s="211"/>
      <c r="F123" s="208"/>
      <c r="G123" s="190">
        <v>85820812</v>
      </c>
      <c r="H123" s="191"/>
      <c r="I123" s="190">
        <v>91325539</v>
      </c>
      <c r="J123" s="191"/>
      <c r="K123" s="207">
        <v>0</v>
      </c>
      <c r="L123" s="208"/>
      <c r="M123" s="191"/>
      <c r="N123" s="207">
        <v>5504727</v>
      </c>
      <c r="O123" s="208"/>
      <c r="P123" s="191"/>
      <c r="Q123" s="190">
        <v>0</v>
      </c>
      <c r="R123" s="191"/>
      <c r="S123" s="190">
        <v>5504727</v>
      </c>
      <c r="T123" s="191"/>
      <c r="U123" s="207">
        <v>0</v>
      </c>
      <c r="V123" s="208"/>
      <c r="W123" s="191"/>
      <c r="X123" s="207">
        <v>0</v>
      </c>
      <c r="Y123" s="208"/>
      <c r="Z123" s="180"/>
      <c r="AA123" s="180"/>
      <c r="AB123" s="180"/>
    </row>
    <row r="124" spans="1:28" ht="12.75" customHeight="1" x14ac:dyDescent="0.2">
      <c r="A124" s="209" t="s">
        <v>124</v>
      </c>
      <c r="B124" s="208"/>
      <c r="C124" s="210" t="s">
        <v>125</v>
      </c>
      <c r="D124" s="211"/>
      <c r="E124" s="211"/>
      <c r="F124" s="208"/>
      <c r="G124" s="190">
        <v>533849934</v>
      </c>
      <c r="H124" s="191"/>
      <c r="I124" s="190">
        <v>424732107</v>
      </c>
      <c r="J124" s="191"/>
      <c r="K124" s="207">
        <v>109117827</v>
      </c>
      <c r="L124" s="208"/>
      <c r="M124" s="191"/>
      <c r="N124" s="207">
        <v>0</v>
      </c>
      <c r="O124" s="208"/>
      <c r="P124" s="191"/>
      <c r="Q124" s="190">
        <v>109117827</v>
      </c>
      <c r="R124" s="191"/>
      <c r="S124" s="190">
        <v>0</v>
      </c>
      <c r="T124" s="191"/>
      <c r="U124" s="207">
        <v>0</v>
      </c>
      <c r="V124" s="208"/>
      <c r="W124" s="191"/>
      <c r="X124" s="207">
        <v>0</v>
      </c>
      <c r="Y124" s="208"/>
      <c r="Z124" s="180"/>
      <c r="AA124" s="180"/>
      <c r="AB124" s="180"/>
    </row>
    <row r="125" spans="1:28" ht="12.75" customHeight="1" x14ac:dyDescent="0.2">
      <c r="A125" s="209" t="s">
        <v>1442</v>
      </c>
      <c r="B125" s="208"/>
      <c r="C125" s="210" t="s">
        <v>1443</v>
      </c>
      <c r="D125" s="211"/>
      <c r="E125" s="211"/>
      <c r="F125" s="208"/>
      <c r="G125" s="190">
        <v>0</v>
      </c>
      <c r="H125" s="191"/>
      <c r="I125" s="190">
        <v>527774</v>
      </c>
      <c r="J125" s="191"/>
      <c r="K125" s="207">
        <v>0</v>
      </c>
      <c r="L125" s="208"/>
      <c r="M125" s="191"/>
      <c r="N125" s="207">
        <v>527774</v>
      </c>
      <c r="O125" s="208"/>
      <c r="P125" s="191"/>
      <c r="Q125" s="190">
        <v>0</v>
      </c>
      <c r="R125" s="191"/>
      <c r="S125" s="190">
        <v>527774</v>
      </c>
      <c r="T125" s="191"/>
      <c r="U125" s="207">
        <v>0</v>
      </c>
      <c r="V125" s="208"/>
      <c r="W125" s="191"/>
      <c r="X125" s="207">
        <v>0</v>
      </c>
      <c r="Y125" s="208"/>
      <c r="Z125" s="180"/>
      <c r="AA125" s="180"/>
      <c r="AB125" s="180"/>
    </row>
    <row r="126" spans="1:28" ht="12.75" customHeight="1" x14ac:dyDescent="0.2">
      <c r="A126" s="209" t="s">
        <v>126</v>
      </c>
      <c r="B126" s="208"/>
      <c r="C126" s="210" t="s">
        <v>127</v>
      </c>
      <c r="D126" s="211"/>
      <c r="E126" s="211"/>
      <c r="F126" s="208"/>
      <c r="G126" s="190">
        <v>16498126</v>
      </c>
      <c r="H126" s="191"/>
      <c r="I126" s="190">
        <v>6921986448</v>
      </c>
      <c r="J126" s="191"/>
      <c r="K126" s="207">
        <v>0</v>
      </c>
      <c r="L126" s="208"/>
      <c r="M126" s="191"/>
      <c r="N126" s="207">
        <v>6905488322</v>
      </c>
      <c r="O126" s="208"/>
      <c r="P126" s="191"/>
      <c r="Q126" s="190">
        <v>0</v>
      </c>
      <c r="R126" s="191"/>
      <c r="S126" s="190">
        <v>0</v>
      </c>
      <c r="T126" s="191"/>
      <c r="U126" s="207">
        <v>0</v>
      </c>
      <c r="V126" s="208"/>
      <c r="W126" s="191"/>
      <c r="X126" s="207">
        <v>6905488322</v>
      </c>
      <c r="Y126" s="208"/>
      <c r="Z126" s="180"/>
      <c r="AA126" s="180"/>
      <c r="AB126" s="55" t="s">
        <v>346</v>
      </c>
    </row>
    <row r="127" spans="1:28" s="152" customFormat="1" ht="12.75" customHeight="1" x14ac:dyDescent="0.2">
      <c r="A127" s="209" t="s">
        <v>128</v>
      </c>
      <c r="B127" s="208"/>
      <c r="C127" s="210" t="s">
        <v>129</v>
      </c>
      <c r="D127" s="211"/>
      <c r="E127" s="211"/>
      <c r="F127" s="208"/>
      <c r="G127" s="190">
        <v>0</v>
      </c>
      <c r="H127" s="191"/>
      <c r="I127" s="190">
        <v>1978640918</v>
      </c>
      <c r="J127" s="191"/>
      <c r="K127" s="207">
        <v>0</v>
      </c>
      <c r="L127" s="208"/>
      <c r="M127" s="191"/>
      <c r="N127" s="207">
        <v>1978640918</v>
      </c>
      <c r="O127" s="208"/>
      <c r="P127" s="191"/>
      <c r="Q127" s="190">
        <v>0</v>
      </c>
      <c r="R127" s="191"/>
      <c r="S127" s="190">
        <v>0</v>
      </c>
      <c r="T127" s="191"/>
      <c r="U127" s="207">
        <v>0</v>
      </c>
      <c r="V127" s="208"/>
      <c r="W127" s="191"/>
      <c r="X127" s="207">
        <v>1978640918</v>
      </c>
      <c r="Y127" s="208"/>
      <c r="Z127" s="180"/>
      <c r="AA127" s="180"/>
      <c r="AB127" s="55" t="s">
        <v>346</v>
      </c>
    </row>
    <row r="128" spans="1:28" ht="12.75" customHeight="1" x14ac:dyDescent="0.2">
      <c r="A128" s="209" t="s">
        <v>130</v>
      </c>
      <c r="B128" s="208"/>
      <c r="C128" s="210" t="s">
        <v>131</v>
      </c>
      <c r="D128" s="211"/>
      <c r="E128" s="211"/>
      <c r="F128" s="208"/>
      <c r="G128" s="190">
        <v>0</v>
      </c>
      <c r="H128" s="191"/>
      <c r="I128" s="190">
        <v>2841473319</v>
      </c>
      <c r="J128" s="191"/>
      <c r="K128" s="207">
        <v>0</v>
      </c>
      <c r="L128" s="208"/>
      <c r="M128" s="191"/>
      <c r="N128" s="207">
        <v>2841473319</v>
      </c>
      <c r="O128" s="208"/>
      <c r="P128" s="191"/>
      <c r="Q128" s="190">
        <v>0</v>
      </c>
      <c r="R128" s="191"/>
      <c r="S128" s="190">
        <v>0</v>
      </c>
      <c r="T128" s="191"/>
      <c r="U128" s="207">
        <v>0</v>
      </c>
      <c r="V128" s="208"/>
      <c r="W128" s="191"/>
      <c r="X128" s="207">
        <v>2841473319</v>
      </c>
      <c r="Y128" s="208"/>
      <c r="Z128" s="180"/>
      <c r="AA128" s="180"/>
      <c r="AB128" s="55" t="s">
        <v>348</v>
      </c>
    </row>
    <row r="129" spans="1:30" ht="12.75" customHeight="1" x14ac:dyDescent="0.2">
      <c r="A129" s="209" t="s">
        <v>1549</v>
      </c>
      <c r="B129" s="208"/>
      <c r="C129" s="210" t="s">
        <v>132</v>
      </c>
      <c r="D129" s="211"/>
      <c r="E129" s="211"/>
      <c r="F129" s="208"/>
      <c r="G129" s="190">
        <v>0</v>
      </c>
      <c r="H129" s="191"/>
      <c r="I129" s="190">
        <v>489223600</v>
      </c>
      <c r="J129" s="191"/>
      <c r="K129" s="207">
        <v>0</v>
      </c>
      <c r="L129" s="208"/>
      <c r="M129" s="191"/>
      <c r="N129" s="207">
        <v>489223600</v>
      </c>
      <c r="O129" s="208"/>
      <c r="P129" s="191"/>
      <c r="Q129" s="190">
        <v>0</v>
      </c>
      <c r="R129" s="191"/>
      <c r="S129" s="190">
        <v>0</v>
      </c>
      <c r="T129" s="191"/>
      <c r="U129" s="207">
        <v>0</v>
      </c>
      <c r="V129" s="208"/>
      <c r="W129" s="191"/>
      <c r="X129" s="207">
        <v>489223600</v>
      </c>
      <c r="Y129" s="208"/>
      <c r="Z129" s="180"/>
      <c r="AA129" s="180"/>
      <c r="AB129" s="55" t="s">
        <v>348</v>
      </c>
    </row>
    <row r="130" spans="1:30" ht="12.75" customHeight="1" x14ac:dyDescent="0.2">
      <c r="A130" s="209" t="s">
        <v>133</v>
      </c>
      <c r="B130" s="208"/>
      <c r="C130" s="210" t="s">
        <v>134</v>
      </c>
      <c r="D130" s="211"/>
      <c r="E130" s="211"/>
      <c r="F130" s="208"/>
      <c r="G130" s="190">
        <v>0</v>
      </c>
      <c r="H130" s="191"/>
      <c r="I130" s="190">
        <v>123244631</v>
      </c>
      <c r="J130" s="191"/>
      <c r="K130" s="207">
        <v>0</v>
      </c>
      <c r="L130" s="208"/>
      <c r="M130" s="191"/>
      <c r="N130" s="207">
        <v>123244631</v>
      </c>
      <c r="O130" s="208"/>
      <c r="P130" s="191"/>
      <c r="Q130" s="190">
        <v>0</v>
      </c>
      <c r="R130" s="191"/>
      <c r="S130" s="190">
        <v>0</v>
      </c>
      <c r="T130" s="191"/>
      <c r="U130" s="207">
        <v>0</v>
      </c>
      <c r="V130" s="208"/>
      <c r="W130" s="191"/>
      <c r="X130" s="207">
        <v>123244631</v>
      </c>
      <c r="Y130" s="208"/>
      <c r="Z130" s="180"/>
      <c r="AA130" s="180"/>
      <c r="AB130" s="55" t="s">
        <v>348</v>
      </c>
    </row>
    <row r="131" spans="1:30" ht="12.75" customHeight="1" x14ac:dyDescent="0.2">
      <c r="A131" s="209" t="s">
        <v>1444</v>
      </c>
      <c r="B131" s="208"/>
      <c r="C131" s="210" t="s">
        <v>1445</v>
      </c>
      <c r="D131" s="211"/>
      <c r="E131" s="211"/>
      <c r="F131" s="208"/>
      <c r="G131" s="190">
        <v>0</v>
      </c>
      <c r="H131" s="191"/>
      <c r="I131" s="190">
        <v>28895094</v>
      </c>
      <c r="J131" s="191"/>
      <c r="K131" s="207">
        <v>0</v>
      </c>
      <c r="L131" s="208"/>
      <c r="M131" s="191"/>
      <c r="N131" s="207">
        <v>28895094</v>
      </c>
      <c r="O131" s="208"/>
      <c r="P131" s="191"/>
      <c r="Q131" s="190">
        <v>0</v>
      </c>
      <c r="R131" s="191"/>
      <c r="S131" s="190">
        <v>0</v>
      </c>
      <c r="T131" s="191"/>
      <c r="U131" s="207">
        <v>0</v>
      </c>
      <c r="V131" s="208"/>
      <c r="W131" s="191"/>
      <c r="X131" s="207">
        <v>28895094</v>
      </c>
      <c r="Y131" s="208"/>
      <c r="Z131" s="180"/>
      <c r="AA131" s="180"/>
      <c r="AB131" s="55" t="s">
        <v>348</v>
      </c>
    </row>
    <row r="132" spans="1:30" ht="12.75" customHeight="1" x14ac:dyDescent="0.2">
      <c r="A132" s="209" t="s">
        <v>1566</v>
      </c>
      <c r="B132" s="208"/>
      <c r="C132" s="210" t="s">
        <v>1567</v>
      </c>
      <c r="D132" s="211"/>
      <c r="E132" s="211"/>
      <c r="F132" s="208"/>
      <c r="G132" s="190">
        <v>0</v>
      </c>
      <c r="H132" s="191"/>
      <c r="I132" s="190">
        <v>6217973</v>
      </c>
      <c r="J132" s="191"/>
      <c r="K132" s="207">
        <v>0</v>
      </c>
      <c r="L132" s="208"/>
      <c r="M132" s="191"/>
      <c r="N132" s="207">
        <v>6217973</v>
      </c>
      <c r="O132" s="208"/>
      <c r="P132" s="191"/>
      <c r="Q132" s="190">
        <v>0</v>
      </c>
      <c r="R132" s="191"/>
      <c r="S132" s="190">
        <v>0</v>
      </c>
      <c r="T132" s="191"/>
      <c r="U132" s="207">
        <v>0</v>
      </c>
      <c r="V132" s="208"/>
      <c r="W132" s="191"/>
      <c r="X132" s="207">
        <v>6217973</v>
      </c>
      <c r="Y132" s="208"/>
      <c r="Z132" s="180"/>
      <c r="AA132" s="180"/>
      <c r="AB132" s="55" t="s">
        <v>348</v>
      </c>
    </row>
    <row r="133" spans="1:30" ht="12.75" customHeight="1" x14ac:dyDescent="0.2">
      <c r="A133" s="209" t="s">
        <v>135</v>
      </c>
      <c r="B133" s="208"/>
      <c r="C133" s="210" t="s">
        <v>136</v>
      </c>
      <c r="D133" s="211"/>
      <c r="E133" s="211"/>
      <c r="F133" s="208"/>
      <c r="G133" s="190">
        <v>244375</v>
      </c>
      <c r="H133" s="191"/>
      <c r="I133" s="190">
        <v>138623312</v>
      </c>
      <c r="J133" s="191"/>
      <c r="K133" s="207">
        <v>0</v>
      </c>
      <c r="L133" s="208"/>
      <c r="M133" s="191"/>
      <c r="N133" s="207">
        <v>138378937</v>
      </c>
      <c r="O133" s="208"/>
      <c r="P133" s="191"/>
      <c r="Q133" s="190">
        <v>0</v>
      </c>
      <c r="R133" s="191"/>
      <c r="S133" s="190">
        <v>0</v>
      </c>
      <c r="T133" s="191"/>
      <c r="U133" s="207">
        <v>0</v>
      </c>
      <c r="V133" s="208"/>
      <c r="W133" s="191"/>
      <c r="X133" s="207">
        <v>138378937</v>
      </c>
      <c r="Y133" s="208"/>
      <c r="Z133" s="180"/>
      <c r="AA133" s="180"/>
      <c r="AB133" s="55" t="s">
        <v>348</v>
      </c>
      <c r="AD133" s="104"/>
    </row>
    <row r="134" spans="1:30" ht="12.75" customHeight="1" x14ac:dyDescent="0.2">
      <c r="A134" s="209" t="s">
        <v>137</v>
      </c>
      <c r="B134" s="208"/>
      <c r="C134" s="210" t="s">
        <v>138</v>
      </c>
      <c r="D134" s="211"/>
      <c r="E134" s="211"/>
      <c r="F134" s="208"/>
      <c r="G134" s="190">
        <v>194569197</v>
      </c>
      <c r="H134" s="191"/>
      <c r="I134" s="190">
        <v>196566132</v>
      </c>
      <c r="J134" s="191"/>
      <c r="K134" s="207">
        <v>0</v>
      </c>
      <c r="L134" s="208"/>
      <c r="M134" s="191"/>
      <c r="N134" s="207">
        <v>1996935</v>
      </c>
      <c r="O134" s="208"/>
      <c r="P134" s="191"/>
      <c r="Q134" s="190">
        <v>0</v>
      </c>
      <c r="R134" s="191"/>
      <c r="S134" s="190">
        <v>0</v>
      </c>
      <c r="T134" s="191"/>
      <c r="U134" s="207">
        <v>0</v>
      </c>
      <c r="V134" s="208"/>
      <c r="W134" s="191"/>
      <c r="X134" s="207">
        <v>1996935</v>
      </c>
      <c r="Y134" s="208"/>
      <c r="Z134" s="180"/>
      <c r="AA134" s="180"/>
      <c r="AB134" s="55" t="s">
        <v>348</v>
      </c>
      <c r="AD134" s="105"/>
    </row>
    <row r="135" spans="1:30" ht="12.75" customHeight="1" x14ac:dyDescent="0.2">
      <c r="A135" s="209" t="s">
        <v>139</v>
      </c>
      <c r="B135" s="208"/>
      <c r="C135" s="210" t="s">
        <v>140</v>
      </c>
      <c r="D135" s="211"/>
      <c r="E135" s="211"/>
      <c r="F135" s="208"/>
      <c r="G135" s="190">
        <v>2005024</v>
      </c>
      <c r="H135" s="191"/>
      <c r="I135" s="190">
        <v>1738506460</v>
      </c>
      <c r="J135" s="191"/>
      <c r="K135" s="207">
        <v>0</v>
      </c>
      <c r="L135" s="208"/>
      <c r="M135" s="191"/>
      <c r="N135" s="207">
        <v>1736501436</v>
      </c>
      <c r="O135" s="208"/>
      <c r="P135" s="191"/>
      <c r="Q135" s="190">
        <v>0</v>
      </c>
      <c r="R135" s="191"/>
      <c r="S135" s="190">
        <v>0</v>
      </c>
      <c r="T135" s="191"/>
      <c r="U135" s="207">
        <v>0</v>
      </c>
      <c r="V135" s="208"/>
      <c r="W135" s="191"/>
      <c r="X135" s="207">
        <v>1736501436</v>
      </c>
      <c r="Y135" s="208"/>
      <c r="Z135" s="180"/>
      <c r="AA135" s="180"/>
      <c r="AB135" s="55" t="s">
        <v>348</v>
      </c>
    </row>
    <row r="136" spans="1:30" ht="12.75" customHeight="1" x14ac:dyDescent="0.2">
      <c r="A136" s="209" t="s">
        <v>1326</v>
      </c>
      <c r="B136" s="208"/>
      <c r="C136" s="210" t="s">
        <v>1327</v>
      </c>
      <c r="D136" s="211"/>
      <c r="E136" s="211"/>
      <c r="F136" s="208"/>
      <c r="G136" s="190">
        <v>0</v>
      </c>
      <c r="H136" s="191"/>
      <c r="I136" s="190">
        <v>67110642</v>
      </c>
      <c r="J136" s="191"/>
      <c r="K136" s="207">
        <v>0</v>
      </c>
      <c r="L136" s="208"/>
      <c r="M136" s="191"/>
      <c r="N136" s="207">
        <v>67110642</v>
      </c>
      <c r="O136" s="208"/>
      <c r="P136" s="191"/>
      <c r="Q136" s="190">
        <v>0</v>
      </c>
      <c r="R136" s="191"/>
      <c r="S136" s="190">
        <v>0</v>
      </c>
      <c r="T136" s="191"/>
      <c r="U136" s="207">
        <v>0</v>
      </c>
      <c r="V136" s="208"/>
      <c r="W136" s="191"/>
      <c r="X136" s="207">
        <v>67110642</v>
      </c>
      <c r="Y136" s="208"/>
      <c r="Z136" s="180"/>
      <c r="AA136" s="180"/>
      <c r="AB136" s="55" t="s">
        <v>348</v>
      </c>
    </row>
    <row r="137" spans="1:30" ht="12.75" customHeight="1" x14ac:dyDescent="0.2">
      <c r="A137" s="209" t="s">
        <v>1328</v>
      </c>
      <c r="B137" s="208"/>
      <c r="C137" s="210" t="s">
        <v>1329</v>
      </c>
      <c r="D137" s="211"/>
      <c r="E137" s="211"/>
      <c r="F137" s="208"/>
      <c r="G137" s="190">
        <v>0</v>
      </c>
      <c r="H137" s="191"/>
      <c r="I137" s="190">
        <v>41756385</v>
      </c>
      <c r="J137" s="191"/>
      <c r="K137" s="207">
        <v>0</v>
      </c>
      <c r="L137" s="208"/>
      <c r="M137" s="191"/>
      <c r="N137" s="207">
        <v>41756385</v>
      </c>
      <c r="O137" s="208"/>
      <c r="P137" s="191"/>
      <c r="Q137" s="190">
        <v>0</v>
      </c>
      <c r="R137" s="191"/>
      <c r="S137" s="190">
        <v>0</v>
      </c>
      <c r="T137" s="191"/>
      <c r="U137" s="207">
        <v>0</v>
      </c>
      <c r="V137" s="208"/>
      <c r="W137" s="191"/>
      <c r="X137" s="207">
        <v>41756385</v>
      </c>
      <c r="Y137" s="208"/>
      <c r="Z137" s="180"/>
      <c r="AA137" s="180"/>
      <c r="AB137" s="55" t="s">
        <v>348</v>
      </c>
    </row>
    <row r="138" spans="1:30" ht="12.75" customHeight="1" x14ac:dyDescent="0.2">
      <c r="A138" s="209" t="s">
        <v>1485</v>
      </c>
      <c r="B138" s="208"/>
      <c r="C138" s="210" t="s">
        <v>1486</v>
      </c>
      <c r="D138" s="211"/>
      <c r="E138" s="211"/>
      <c r="F138" s="208"/>
      <c r="G138" s="190">
        <v>0</v>
      </c>
      <c r="H138" s="191"/>
      <c r="I138" s="190">
        <v>11305632</v>
      </c>
      <c r="J138" s="191"/>
      <c r="K138" s="207">
        <v>0</v>
      </c>
      <c r="L138" s="208"/>
      <c r="M138" s="191"/>
      <c r="N138" s="207">
        <v>11305632</v>
      </c>
      <c r="O138" s="208"/>
      <c r="P138" s="191"/>
      <c r="Q138" s="190">
        <v>0</v>
      </c>
      <c r="R138" s="191"/>
      <c r="S138" s="190">
        <v>0</v>
      </c>
      <c r="T138" s="191"/>
      <c r="U138" s="207">
        <v>0</v>
      </c>
      <c r="V138" s="208"/>
      <c r="W138" s="191"/>
      <c r="X138" s="207">
        <v>11305632</v>
      </c>
      <c r="Y138" s="208"/>
      <c r="Z138" s="180"/>
      <c r="AA138" s="180"/>
      <c r="AB138" s="55" t="s">
        <v>348</v>
      </c>
    </row>
    <row r="139" spans="1:30" ht="12.75" customHeight="1" x14ac:dyDescent="0.2">
      <c r="A139" s="209" t="s">
        <v>1323</v>
      </c>
      <c r="B139" s="208"/>
      <c r="C139" s="210" t="s">
        <v>1322</v>
      </c>
      <c r="D139" s="211"/>
      <c r="E139" s="211"/>
      <c r="F139" s="208"/>
      <c r="G139" s="190">
        <v>0</v>
      </c>
      <c r="H139" s="191"/>
      <c r="I139" s="190">
        <v>36630168</v>
      </c>
      <c r="J139" s="191"/>
      <c r="K139" s="207">
        <v>0</v>
      </c>
      <c r="L139" s="208"/>
      <c r="M139" s="191"/>
      <c r="N139" s="207">
        <v>36630168</v>
      </c>
      <c r="O139" s="208"/>
      <c r="P139" s="191"/>
      <c r="Q139" s="190">
        <v>0</v>
      </c>
      <c r="R139" s="191"/>
      <c r="S139" s="190">
        <v>0</v>
      </c>
      <c r="T139" s="191"/>
      <c r="U139" s="207">
        <v>0</v>
      </c>
      <c r="V139" s="208"/>
      <c r="W139" s="191"/>
      <c r="X139" s="207">
        <v>36630168</v>
      </c>
      <c r="Y139" s="208"/>
      <c r="Z139" s="180"/>
      <c r="AA139" s="180"/>
      <c r="AB139" s="55" t="s">
        <v>348</v>
      </c>
    </row>
    <row r="140" spans="1:30" ht="12.75" customHeight="1" x14ac:dyDescent="0.2">
      <c r="A140" s="209" t="s">
        <v>141</v>
      </c>
      <c r="B140" s="208"/>
      <c r="C140" s="210" t="s">
        <v>142</v>
      </c>
      <c r="D140" s="211"/>
      <c r="E140" s="211"/>
      <c r="F140" s="208"/>
      <c r="G140" s="190">
        <v>0</v>
      </c>
      <c r="H140" s="191"/>
      <c r="I140" s="190">
        <v>1042076761</v>
      </c>
      <c r="J140" s="191"/>
      <c r="K140" s="207">
        <v>0</v>
      </c>
      <c r="L140" s="208"/>
      <c r="M140" s="191"/>
      <c r="N140" s="207">
        <v>1042076761</v>
      </c>
      <c r="O140" s="208"/>
      <c r="P140" s="191"/>
      <c r="Q140" s="190">
        <v>0</v>
      </c>
      <c r="R140" s="191"/>
      <c r="S140" s="190">
        <v>0</v>
      </c>
      <c r="T140" s="191"/>
      <c r="U140" s="207">
        <v>0</v>
      </c>
      <c r="V140" s="208"/>
      <c r="W140" s="191"/>
      <c r="X140" s="207">
        <v>1042076761</v>
      </c>
      <c r="Y140" s="208"/>
      <c r="Z140" s="180"/>
      <c r="AA140" s="180"/>
      <c r="AB140" s="55" t="s">
        <v>348</v>
      </c>
    </row>
    <row r="141" spans="1:30" ht="12.75" customHeight="1" x14ac:dyDescent="0.2">
      <c r="A141" s="209" t="s">
        <v>1602</v>
      </c>
      <c r="B141" s="208"/>
      <c r="C141" s="210" t="s">
        <v>1603</v>
      </c>
      <c r="D141" s="211"/>
      <c r="E141" s="211"/>
      <c r="F141" s="208"/>
      <c r="G141" s="190">
        <v>0</v>
      </c>
      <c r="H141" s="191"/>
      <c r="I141" s="190">
        <v>100037048</v>
      </c>
      <c r="J141" s="191"/>
      <c r="K141" s="207">
        <v>0</v>
      </c>
      <c r="L141" s="208"/>
      <c r="M141" s="191"/>
      <c r="N141" s="207">
        <v>100037048</v>
      </c>
      <c r="O141" s="208"/>
      <c r="P141" s="191"/>
      <c r="Q141" s="190">
        <v>0</v>
      </c>
      <c r="R141" s="191"/>
      <c r="S141" s="190">
        <v>0</v>
      </c>
      <c r="T141" s="191"/>
      <c r="U141" s="207">
        <v>0</v>
      </c>
      <c r="V141" s="208"/>
      <c r="W141" s="191"/>
      <c r="X141" s="207">
        <v>100037048</v>
      </c>
      <c r="Y141" s="208"/>
      <c r="Z141" s="180"/>
      <c r="AA141" s="180"/>
      <c r="AB141" s="55" t="s">
        <v>348</v>
      </c>
    </row>
    <row r="142" spans="1:30" ht="12.75" customHeight="1" x14ac:dyDescent="0.2">
      <c r="A142" s="209" t="s">
        <v>1604</v>
      </c>
      <c r="B142" s="208"/>
      <c r="C142" s="210" t="s">
        <v>1605</v>
      </c>
      <c r="D142" s="211"/>
      <c r="E142" s="211"/>
      <c r="F142" s="208"/>
      <c r="G142" s="190">
        <v>0</v>
      </c>
      <c r="H142" s="191"/>
      <c r="I142" s="190">
        <v>213172932</v>
      </c>
      <c r="J142" s="191"/>
      <c r="K142" s="207">
        <v>0</v>
      </c>
      <c r="L142" s="208"/>
      <c r="M142" s="191"/>
      <c r="N142" s="207">
        <v>213172932</v>
      </c>
      <c r="O142" s="208"/>
      <c r="P142" s="191"/>
      <c r="Q142" s="190">
        <v>0</v>
      </c>
      <c r="R142" s="191"/>
      <c r="S142" s="190">
        <v>0</v>
      </c>
      <c r="T142" s="191"/>
      <c r="U142" s="207">
        <v>0</v>
      </c>
      <c r="V142" s="208"/>
      <c r="W142" s="191"/>
      <c r="X142" s="207">
        <v>213172932</v>
      </c>
      <c r="Y142" s="208"/>
      <c r="Z142" s="180"/>
      <c r="AA142" s="180"/>
      <c r="AB142" s="55" t="s">
        <v>348</v>
      </c>
    </row>
    <row r="143" spans="1:30" ht="12.75" customHeight="1" x14ac:dyDescent="0.2">
      <c r="A143" s="209" t="s">
        <v>143</v>
      </c>
      <c r="B143" s="208"/>
      <c r="C143" s="210" t="s">
        <v>144</v>
      </c>
      <c r="D143" s="211"/>
      <c r="E143" s="211"/>
      <c r="F143" s="208"/>
      <c r="G143" s="190">
        <v>98148</v>
      </c>
      <c r="H143" s="191"/>
      <c r="I143" s="190">
        <v>263991600</v>
      </c>
      <c r="J143" s="191"/>
      <c r="K143" s="207">
        <v>0</v>
      </c>
      <c r="L143" s="208"/>
      <c r="M143" s="191"/>
      <c r="N143" s="207">
        <v>263893452</v>
      </c>
      <c r="O143" s="208"/>
      <c r="P143" s="191"/>
      <c r="Q143" s="190">
        <v>0</v>
      </c>
      <c r="R143" s="191"/>
      <c r="S143" s="190">
        <v>0</v>
      </c>
      <c r="T143" s="191"/>
      <c r="U143" s="207">
        <v>0</v>
      </c>
      <c r="V143" s="208"/>
      <c r="W143" s="191"/>
      <c r="X143" s="207">
        <v>263893452</v>
      </c>
      <c r="Y143" s="208"/>
      <c r="Z143" s="180"/>
      <c r="AA143" s="180"/>
      <c r="AB143" s="55" t="s">
        <v>348</v>
      </c>
    </row>
    <row r="144" spans="1:30" ht="12.75" customHeight="1" x14ac:dyDescent="0.2">
      <c r="A144" s="209" t="s">
        <v>145</v>
      </c>
      <c r="B144" s="208"/>
      <c r="C144" s="210" t="s">
        <v>146</v>
      </c>
      <c r="D144" s="211"/>
      <c r="E144" s="211"/>
      <c r="F144" s="208"/>
      <c r="G144" s="190">
        <v>178492</v>
      </c>
      <c r="H144" s="191"/>
      <c r="I144" s="190">
        <v>349874343</v>
      </c>
      <c r="J144" s="191"/>
      <c r="K144" s="207">
        <v>0</v>
      </c>
      <c r="L144" s="208"/>
      <c r="M144" s="191"/>
      <c r="N144" s="207">
        <v>349695851</v>
      </c>
      <c r="O144" s="208"/>
      <c r="P144" s="191"/>
      <c r="Q144" s="190">
        <v>0</v>
      </c>
      <c r="R144" s="191"/>
      <c r="S144" s="190">
        <v>0</v>
      </c>
      <c r="T144" s="191"/>
      <c r="U144" s="207">
        <v>0</v>
      </c>
      <c r="V144" s="208"/>
      <c r="W144" s="191"/>
      <c r="X144" s="207">
        <v>349695851</v>
      </c>
      <c r="Y144" s="208"/>
      <c r="Z144" s="180"/>
      <c r="AA144" s="180"/>
      <c r="AB144" s="55" t="s">
        <v>348</v>
      </c>
      <c r="AD144" s="104"/>
    </row>
    <row r="145" spans="1:30" ht="12.75" customHeight="1" x14ac:dyDescent="0.2">
      <c r="A145" s="209" t="s">
        <v>1330</v>
      </c>
      <c r="B145" s="208"/>
      <c r="C145" s="210" t="s">
        <v>1331</v>
      </c>
      <c r="D145" s="211"/>
      <c r="E145" s="211"/>
      <c r="F145" s="208"/>
      <c r="G145" s="190">
        <v>0</v>
      </c>
      <c r="H145" s="191"/>
      <c r="I145" s="190">
        <v>11393521</v>
      </c>
      <c r="J145" s="191"/>
      <c r="K145" s="207">
        <v>0</v>
      </c>
      <c r="L145" s="208"/>
      <c r="M145" s="191"/>
      <c r="N145" s="207">
        <v>11393521</v>
      </c>
      <c r="O145" s="208"/>
      <c r="P145" s="191"/>
      <c r="Q145" s="190">
        <v>0</v>
      </c>
      <c r="R145" s="191"/>
      <c r="S145" s="190">
        <v>0</v>
      </c>
      <c r="T145" s="191"/>
      <c r="U145" s="207">
        <v>0</v>
      </c>
      <c r="V145" s="208"/>
      <c r="W145" s="191"/>
      <c r="X145" s="207">
        <v>11393521</v>
      </c>
      <c r="Y145" s="208"/>
      <c r="Z145" s="180"/>
      <c r="AA145" s="180"/>
      <c r="AB145" s="55" t="s">
        <v>348</v>
      </c>
    </row>
    <row r="146" spans="1:30" ht="12.75" customHeight="1" x14ac:dyDescent="0.2">
      <c r="A146" s="209" t="s">
        <v>1446</v>
      </c>
      <c r="B146" s="208"/>
      <c r="C146" s="210" t="s">
        <v>1447</v>
      </c>
      <c r="D146" s="211"/>
      <c r="E146" s="211"/>
      <c r="F146" s="208"/>
      <c r="G146" s="190">
        <v>0</v>
      </c>
      <c r="H146" s="191"/>
      <c r="I146" s="190">
        <v>4212000</v>
      </c>
      <c r="J146" s="191"/>
      <c r="K146" s="207">
        <v>0</v>
      </c>
      <c r="L146" s="208"/>
      <c r="M146" s="191"/>
      <c r="N146" s="207">
        <v>4212000</v>
      </c>
      <c r="O146" s="208"/>
      <c r="P146" s="191"/>
      <c r="Q146" s="190">
        <v>0</v>
      </c>
      <c r="R146" s="191"/>
      <c r="S146" s="190">
        <v>0</v>
      </c>
      <c r="T146" s="191"/>
      <c r="U146" s="207">
        <v>0</v>
      </c>
      <c r="V146" s="208"/>
      <c r="W146" s="191"/>
      <c r="X146" s="207">
        <v>4212000</v>
      </c>
      <c r="Y146" s="208"/>
      <c r="Z146" s="180"/>
      <c r="AA146" s="180"/>
      <c r="AB146" s="55" t="s">
        <v>348</v>
      </c>
    </row>
    <row r="147" spans="1:30" ht="12.75" customHeight="1" x14ac:dyDescent="0.2">
      <c r="A147" s="209" t="s">
        <v>1388</v>
      </c>
      <c r="B147" s="208"/>
      <c r="C147" s="210" t="s">
        <v>1389</v>
      </c>
      <c r="D147" s="211"/>
      <c r="E147" s="211"/>
      <c r="F147" s="208"/>
      <c r="G147" s="190">
        <v>0</v>
      </c>
      <c r="H147" s="191"/>
      <c r="I147" s="190">
        <v>376743883</v>
      </c>
      <c r="J147" s="191"/>
      <c r="K147" s="207">
        <v>0</v>
      </c>
      <c r="L147" s="208"/>
      <c r="M147" s="191"/>
      <c r="N147" s="207">
        <v>376743883</v>
      </c>
      <c r="O147" s="208"/>
      <c r="P147" s="191"/>
      <c r="Q147" s="190">
        <v>0</v>
      </c>
      <c r="R147" s="191"/>
      <c r="S147" s="190">
        <v>0</v>
      </c>
      <c r="T147" s="191"/>
      <c r="U147" s="207">
        <v>0</v>
      </c>
      <c r="V147" s="208"/>
      <c r="W147" s="191"/>
      <c r="X147" s="207">
        <v>376743883</v>
      </c>
      <c r="Y147" s="208"/>
      <c r="Z147" s="180"/>
      <c r="AA147" s="180"/>
      <c r="AB147" s="55" t="s">
        <v>348</v>
      </c>
      <c r="AD147" s="104"/>
    </row>
    <row r="148" spans="1:30" ht="12.75" customHeight="1" x14ac:dyDescent="0.2">
      <c r="A148" s="209" t="s">
        <v>1550</v>
      </c>
      <c r="B148" s="208"/>
      <c r="C148" s="210" t="s">
        <v>1551</v>
      </c>
      <c r="D148" s="211"/>
      <c r="E148" s="211"/>
      <c r="F148" s="208"/>
      <c r="G148" s="190">
        <v>0</v>
      </c>
      <c r="H148" s="191"/>
      <c r="I148" s="190">
        <v>87255</v>
      </c>
      <c r="J148" s="191"/>
      <c r="K148" s="207">
        <v>0</v>
      </c>
      <c r="L148" s="208"/>
      <c r="M148" s="191"/>
      <c r="N148" s="207">
        <v>87255</v>
      </c>
      <c r="O148" s="208"/>
      <c r="P148" s="191"/>
      <c r="Q148" s="190">
        <v>0</v>
      </c>
      <c r="R148" s="191"/>
      <c r="S148" s="190">
        <v>0</v>
      </c>
      <c r="T148" s="191"/>
      <c r="U148" s="207">
        <v>0</v>
      </c>
      <c r="V148" s="208"/>
      <c r="W148" s="191"/>
      <c r="X148" s="207">
        <v>87255</v>
      </c>
      <c r="Y148" s="208"/>
      <c r="Z148" s="180"/>
      <c r="AA148" s="180"/>
      <c r="AB148" s="55" t="s">
        <v>348</v>
      </c>
    </row>
    <row r="149" spans="1:30" s="111" customFormat="1" ht="12.75" customHeight="1" x14ac:dyDescent="0.2">
      <c r="A149" s="209" t="s">
        <v>1379</v>
      </c>
      <c r="B149" s="208"/>
      <c r="C149" s="210" t="s">
        <v>1380</v>
      </c>
      <c r="D149" s="211"/>
      <c r="E149" s="211"/>
      <c r="F149" s="208"/>
      <c r="G149" s="190">
        <v>0</v>
      </c>
      <c r="H149" s="191"/>
      <c r="I149" s="190">
        <v>58519160</v>
      </c>
      <c r="J149" s="191"/>
      <c r="K149" s="207">
        <v>0</v>
      </c>
      <c r="L149" s="208"/>
      <c r="M149" s="191"/>
      <c r="N149" s="207">
        <v>58519160</v>
      </c>
      <c r="O149" s="208"/>
      <c r="P149" s="191"/>
      <c r="Q149" s="190">
        <v>0</v>
      </c>
      <c r="R149" s="191"/>
      <c r="S149" s="190">
        <v>0</v>
      </c>
      <c r="T149" s="191"/>
      <c r="U149" s="207">
        <v>0</v>
      </c>
      <c r="V149" s="208"/>
      <c r="W149" s="191"/>
      <c r="X149" s="207">
        <v>58519160</v>
      </c>
      <c r="Y149" s="208"/>
      <c r="Z149" s="180"/>
      <c r="AA149" s="180"/>
      <c r="AB149" s="140" t="s">
        <v>383</v>
      </c>
    </row>
    <row r="150" spans="1:30" s="111" customFormat="1" ht="12.75" customHeight="1" x14ac:dyDescent="0.2">
      <c r="A150" s="209" t="s">
        <v>1606</v>
      </c>
      <c r="B150" s="208"/>
      <c r="C150" s="210" t="s">
        <v>1607</v>
      </c>
      <c r="D150" s="211"/>
      <c r="E150" s="211"/>
      <c r="F150" s="208"/>
      <c r="G150" s="190">
        <v>0</v>
      </c>
      <c r="H150" s="191"/>
      <c r="I150" s="190">
        <v>73301717</v>
      </c>
      <c r="J150" s="191"/>
      <c r="K150" s="207">
        <v>0</v>
      </c>
      <c r="L150" s="208"/>
      <c r="M150" s="191"/>
      <c r="N150" s="207">
        <v>73301717</v>
      </c>
      <c r="O150" s="208"/>
      <c r="P150" s="191"/>
      <c r="Q150" s="190">
        <v>0</v>
      </c>
      <c r="R150" s="191"/>
      <c r="S150" s="190">
        <v>0</v>
      </c>
      <c r="T150" s="191"/>
      <c r="U150" s="207">
        <v>0</v>
      </c>
      <c r="V150" s="208"/>
      <c r="W150" s="191"/>
      <c r="X150" s="207">
        <v>73301717</v>
      </c>
      <c r="Y150" s="208"/>
      <c r="Z150" s="180"/>
      <c r="AA150" s="180"/>
      <c r="AB150" s="140" t="s">
        <v>383</v>
      </c>
    </row>
    <row r="151" spans="1:30" ht="12.75" customHeight="1" x14ac:dyDescent="0.2">
      <c r="A151" s="209" t="s">
        <v>1390</v>
      </c>
      <c r="B151" s="208"/>
      <c r="C151" s="210" t="s">
        <v>1391</v>
      </c>
      <c r="D151" s="211"/>
      <c r="E151" s="211"/>
      <c r="F151" s="208"/>
      <c r="G151" s="190">
        <v>0</v>
      </c>
      <c r="H151" s="191"/>
      <c r="I151" s="190">
        <v>23130738</v>
      </c>
      <c r="J151" s="191"/>
      <c r="K151" s="207">
        <v>0</v>
      </c>
      <c r="L151" s="208"/>
      <c r="M151" s="191"/>
      <c r="N151" s="207">
        <v>23130738</v>
      </c>
      <c r="O151" s="208"/>
      <c r="P151" s="191"/>
      <c r="Q151" s="190">
        <v>0</v>
      </c>
      <c r="R151" s="191"/>
      <c r="S151" s="190">
        <v>0</v>
      </c>
      <c r="T151" s="191"/>
      <c r="U151" s="207">
        <v>0</v>
      </c>
      <c r="V151" s="208"/>
      <c r="W151" s="191"/>
      <c r="X151" s="207">
        <v>23130738</v>
      </c>
      <c r="Y151" s="208"/>
      <c r="Z151" s="180"/>
      <c r="AA151" s="180"/>
      <c r="AB151" s="140" t="s">
        <v>383</v>
      </c>
    </row>
    <row r="152" spans="1:30" ht="12.75" customHeight="1" x14ac:dyDescent="0.2">
      <c r="A152" s="209" t="s">
        <v>1448</v>
      </c>
      <c r="B152" s="208"/>
      <c r="C152" s="210" t="s">
        <v>1449</v>
      </c>
      <c r="D152" s="211"/>
      <c r="E152" s="211"/>
      <c r="F152" s="208"/>
      <c r="G152" s="190">
        <v>0</v>
      </c>
      <c r="H152" s="191"/>
      <c r="I152" s="190">
        <v>1490000000</v>
      </c>
      <c r="J152" s="191"/>
      <c r="K152" s="207">
        <v>0</v>
      </c>
      <c r="L152" s="208"/>
      <c r="M152" s="191"/>
      <c r="N152" s="207">
        <v>1490000000</v>
      </c>
      <c r="O152" s="208"/>
      <c r="P152" s="191"/>
      <c r="Q152" s="190">
        <v>0</v>
      </c>
      <c r="R152" s="191"/>
      <c r="S152" s="190">
        <v>0</v>
      </c>
      <c r="T152" s="191"/>
      <c r="U152" s="207">
        <v>0</v>
      </c>
      <c r="V152" s="208"/>
      <c r="W152" s="191"/>
      <c r="X152" s="207">
        <v>1490000000</v>
      </c>
      <c r="Y152" s="208"/>
      <c r="Z152" s="180"/>
      <c r="AA152" s="180"/>
      <c r="AB152" s="55" t="s">
        <v>387</v>
      </c>
    </row>
    <row r="153" spans="1:30" ht="12.75" customHeight="1" x14ac:dyDescent="0.2">
      <c r="A153" s="209" t="s">
        <v>147</v>
      </c>
      <c r="B153" s="208"/>
      <c r="C153" s="210" t="s">
        <v>148</v>
      </c>
      <c r="D153" s="211"/>
      <c r="E153" s="211"/>
      <c r="F153" s="208"/>
      <c r="G153" s="190">
        <v>0</v>
      </c>
      <c r="H153" s="191"/>
      <c r="I153" s="190">
        <v>265086925</v>
      </c>
      <c r="J153" s="191"/>
      <c r="K153" s="207">
        <v>0</v>
      </c>
      <c r="L153" s="208"/>
      <c r="M153" s="191"/>
      <c r="N153" s="207">
        <v>265086925</v>
      </c>
      <c r="O153" s="208"/>
      <c r="P153" s="191"/>
      <c r="Q153" s="190">
        <v>0</v>
      </c>
      <c r="R153" s="191"/>
      <c r="S153" s="190">
        <v>0</v>
      </c>
      <c r="T153" s="191"/>
      <c r="U153" s="207">
        <v>0</v>
      </c>
      <c r="V153" s="208"/>
      <c r="W153" s="191"/>
      <c r="X153" s="207">
        <v>265086925</v>
      </c>
      <c r="Y153" s="208"/>
      <c r="Z153" s="180"/>
      <c r="AA153" s="180"/>
      <c r="AB153" s="55" t="s">
        <v>418</v>
      </c>
    </row>
    <row r="154" spans="1:30" ht="12.75" customHeight="1" x14ac:dyDescent="0.2">
      <c r="A154" s="209" t="s">
        <v>1450</v>
      </c>
      <c r="B154" s="208"/>
      <c r="C154" s="210" t="s">
        <v>1451</v>
      </c>
      <c r="D154" s="211"/>
      <c r="E154" s="211"/>
      <c r="F154" s="208"/>
      <c r="G154" s="190">
        <v>0</v>
      </c>
      <c r="H154" s="191"/>
      <c r="I154" s="190">
        <v>268763009</v>
      </c>
      <c r="J154" s="191"/>
      <c r="K154" s="207">
        <v>0</v>
      </c>
      <c r="L154" s="208"/>
      <c r="M154" s="191"/>
      <c r="N154" s="207">
        <v>268763009</v>
      </c>
      <c r="O154" s="208"/>
      <c r="P154" s="191"/>
      <c r="Q154" s="190">
        <v>0</v>
      </c>
      <c r="R154" s="191"/>
      <c r="S154" s="190">
        <v>0</v>
      </c>
      <c r="T154" s="191"/>
      <c r="U154" s="207">
        <v>0</v>
      </c>
      <c r="V154" s="208"/>
      <c r="W154" s="191"/>
      <c r="X154" s="207">
        <v>268763009</v>
      </c>
      <c r="Y154" s="208"/>
      <c r="Z154" s="180"/>
      <c r="AA154" s="180"/>
      <c r="AB154" s="55" t="s">
        <v>418</v>
      </c>
    </row>
    <row r="155" spans="1:30" ht="12.75" customHeight="1" x14ac:dyDescent="0.2">
      <c r="A155" s="209" t="s">
        <v>1452</v>
      </c>
      <c r="B155" s="208"/>
      <c r="C155" s="210" t="s">
        <v>1453</v>
      </c>
      <c r="D155" s="211"/>
      <c r="E155" s="211"/>
      <c r="F155" s="208"/>
      <c r="G155" s="190">
        <v>0</v>
      </c>
      <c r="H155" s="191"/>
      <c r="I155" s="190">
        <v>3210500</v>
      </c>
      <c r="J155" s="191"/>
      <c r="K155" s="207">
        <v>0</v>
      </c>
      <c r="L155" s="208"/>
      <c r="M155" s="191"/>
      <c r="N155" s="207">
        <v>3210500</v>
      </c>
      <c r="O155" s="208"/>
      <c r="P155" s="191"/>
      <c r="Q155" s="190">
        <v>0</v>
      </c>
      <c r="R155" s="191"/>
      <c r="S155" s="190">
        <v>0</v>
      </c>
      <c r="T155" s="191"/>
      <c r="U155" s="207">
        <v>0</v>
      </c>
      <c r="V155" s="208"/>
      <c r="W155" s="191"/>
      <c r="X155" s="207">
        <v>3210500</v>
      </c>
      <c r="Y155" s="208"/>
      <c r="Z155" s="180"/>
      <c r="AA155" s="180"/>
      <c r="AB155" s="55" t="s">
        <v>481</v>
      </c>
    </row>
    <row r="156" spans="1:30" ht="12.75" customHeight="1" x14ac:dyDescent="0.2">
      <c r="A156" s="209" t="s">
        <v>1608</v>
      </c>
      <c r="B156" s="208"/>
      <c r="C156" s="210" t="s">
        <v>1609</v>
      </c>
      <c r="D156" s="211"/>
      <c r="E156" s="211"/>
      <c r="F156" s="208"/>
      <c r="G156" s="190">
        <v>0</v>
      </c>
      <c r="H156" s="191"/>
      <c r="I156" s="190">
        <v>16260634</v>
      </c>
      <c r="J156" s="191"/>
      <c r="K156" s="207">
        <v>0</v>
      </c>
      <c r="L156" s="208"/>
      <c r="M156" s="191"/>
      <c r="N156" s="207">
        <v>16260634</v>
      </c>
      <c r="O156" s="208"/>
      <c r="P156" s="191"/>
      <c r="Q156" s="190">
        <v>0</v>
      </c>
      <c r="R156" s="191"/>
      <c r="S156" s="190">
        <v>0</v>
      </c>
      <c r="T156" s="191"/>
      <c r="U156" s="207">
        <v>0</v>
      </c>
      <c r="V156" s="208"/>
      <c r="W156" s="191"/>
      <c r="X156" s="207">
        <v>16260634</v>
      </c>
      <c r="Y156" s="208"/>
      <c r="Z156" s="180"/>
      <c r="AA156" s="180"/>
      <c r="AB156" s="55" t="s">
        <v>481</v>
      </c>
    </row>
    <row r="157" spans="1:30" ht="12.75" customHeight="1" x14ac:dyDescent="0.2">
      <c r="A157" s="209" t="s">
        <v>149</v>
      </c>
      <c r="B157" s="208"/>
      <c r="C157" s="210" t="s">
        <v>150</v>
      </c>
      <c r="D157" s="211"/>
      <c r="E157" s="211"/>
      <c r="F157" s="208"/>
      <c r="G157" s="190">
        <v>6207041563</v>
      </c>
      <c r="H157" s="191"/>
      <c r="I157" s="190">
        <v>0</v>
      </c>
      <c r="J157" s="191"/>
      <c r="K157" s="207">
        <v>6207041563</v>
      </c>
      <c r="L157" s="208"/>
      <c r="M157" s="191"/>
      <c r="N157" s="207">
        <v>0</v>
      </c>
      <c r="O157" s="208"/>
      <c r="P157" s="191"/>
      <c r="Q157" s="190">
        <v>0</v>
      </c>
      <c r="R157" s="191"/>
      <c r="S157" s="190">
        <v>0</v>
      </c>
      <c r="T157" s="191"/>
      <c r="U157" s="207">
        <v>6207041563</v>
      </c>
      <c r="V157" s="208"/>
      <c r="W157" s="191"/>
      <c r="X157" s="207">
        <v>0</v>
      </c>
      <c r="Y157" s="208"/>
      <c r="Z157" s="180"/>
      <c r="AA157" s="180"/>
      <c r="AB157" s="55" t="s">
        <v>585</v>
      </c>
    </row>
    <row r="158" spans="1:30" ht="12.75" customHeight="1" x14ac:dyDescent="0.2">
      <c r="A158" s="209" t="s">
        <v>1364</v>
      </c>
      <c r="B158" s="208"/>
      <c r="C158" s="210" t="s">
        <v>1365</v>
      </c>
      <c r="D158" s="211"/>
      <c r="E158" s="211"/>
      <c r="F158" s="208"/>
      <c r="G158" s="190">
        <v>612715</v>
      </c>
      <c r="H158" s="191"/>
      <c r="I158" s="190">
        <v>0</v>
      </c>
      <c r="J158" s="191"/>
      <c r="K158" s="207">
        <v>612715</v>
      </c>
      <c r="L158" s="208"/>
      <c r="M158" s="191"/>
      <c r="N158" s="207">
        <v>0</v>
      </c>
      <c r="O158" s="208"/>
      <c r="P158" s="191"/>
      <c r="Q158" s="190">
        <v>0</v>
      </c>
      <c r="R158" s="191"/>
      <c r="S158" s="190">
        <v>0</v>
      </c>
      <c r="T158" s="191"/>
      <c r="U158" s="207">
        <v>612715</v>
      </c>
      <c r="V158" s="208"/>
      <c r="W158" s="191"/>
      <c r="X158" s="207">
        <v>0</v>
      </c>
      <c r="Y158" s="208"/>
      <c r="Z158" s="180"/>
      <c r="AA158" s="180"/>
      <c r="AB158" s="55" t="s">
        <v>585</v>
      </c>
    </row>
    <row r="159" spans="1:30" ht="12.75" customHeight="1" x14ac:dyDescent="0.2">
      <c r="A159" s="209" t="s">
        <v>151</v>
      </c>
      <c r="B159" s="208"/>
      <c r="C159" s="210" t="s">
        <v>152</v>
      </c>
      <c r="D159" s="211"/>
      <c r="E159" s="211"/>
      <c r="F159" s="208"/>
      <c r="G159" s="190">
        <v>16775136</v>
      </c>
      <c r="H159" s="191"/>
      <c r="I159" s="190">
        <v>0</v>
      </c>
      <c r="J159" s="191"/>
      <c r="K159" s="207">
        <v>16775136</v>
      </c>
      <c r="L159" s="208"/>
      <c r="M159" s="191"/>
      <c r="N159" s="207">
        <v>0</v>
      </c>
      <c r="O159" s="208"/>
      <c r="P159" s="191"/>
      <c r="Q159" s="190">
        <v>0</v>
      </c>
      <c r="R159" s="191"/>
      <c r="S159" s="190">
        <v>0</v>
      </c>
      <c r="T159" s="191"/>
      <c r="U159" s="207">
        <v>16775136</v>
      </c>
      <c r="V159" s="208"/>
      <c r="W159" s="191"/>
      <c r="X159" s="207">
        <v>0</v>
      </c>
      <c r="Y159" s="208"/>
      <c r="Z159" s="180"/>
      <c r="AA159" s="180"/>
      <c r="AB159" s="55" t="s">
        <v>585</v>
      </c>
    </row>
    <row r="160" spans="1:30" ht="12.75" customHeight="1" x14ac:dyDescent="0.2">
      <c r="A160" s="209" t="s">
        <v>153</v>
      </c>
      <c r="B160" s="208"/>
      <c r="C160" s="210" t="s">
        <v>154</v>
      </c>
      <c r="D160" s="211"/>
      <c r="E160" s="211"/>
      <c r="F160" s="208"/>
      <c r="G160" s="190">
        <v>1250424</v>
      </c>
      <c r="H160" s="191"/>
      <c r="I160" s="190">
        <v>0</v>
      </c>
      <c r="J160" s="191"/>
      <c r="K160" s="207">
        <v>1250424</v>
      </c>
      <c r="L160" s="208"/>
      <c r="M160" s="191"/>
      <c r="N160" s="207">
        <v>0</v>
      </c>
      <c r="O160" s="208"/>
      <c r="P160" s="191"/>
      <c r="Q160" s="190">
        <v>0</v>
      </c>
      <c r="R160" s="191"/>
      <c r="S160" s="190">
        <v>0</v>
      </c>
      <c r="T160" s="191"/>
      <c r="U160" s="207">
        <v>1250424</v>
      </c>
      <c r="V160" s="208"/>
      <c r="W160" s="191"/>
      <c r="X160" s="207">
        <v>0</v>
      </c>
      <c r="Y160" s="208"/>
      <c r="Z160" s="180"/>
      <c r="AA160" s="180"/>
      <c r="AB160" s="140" t="s">
        <v>589</v>
      </c>
    </row>
    <row r="161" spans="1:28" ht="12.75" customHeight="1" x14ac:dyDescent="0.2">
      <c r="A161" s="209" t="s">
        <v>155</v>
      </c>
      <c r="B161" s="208"/>
      <c r="C161" s="210" t="s">
        <v>156</v>
      </c>
      <c r="D161" s="211"/>
      <c r="E161" s="211"/>
      <c r="F161" s="208"/>
      <c r="G161" s="190">
        <v>21334683</v>
      </c>
      <c r="H161" s="191"/>
      <c r="I161" s="190">
        <v>0</v>
      </c>
      <c r="J161" s="191"/>
      <c r="K161" s="207">
        <v>21334683</v>
      </c>
      <c r="L161" s="208"/>
      <c r="M161" s="191"/>
      <c r="N161" s="207">
        <v>0</v>
      </c>
      <c r="O161" s="208"/>
      <c r="P161" s="191"/>
      <c r="Q161" s="190">
        <v>0</v>
      </c>
      <c r="R161" s="191"/>
      <c r="S161" s="190">
        <v>0</v>
      </c>
      <c r="T161" s="191"/>
      <c r="U161" s="207">
        <v>21334683</v>
      </c>
      <c r="V161" s="208"/>
      <c r="W161" s="191"/>
      <c r="X161" s="207">
        <v>0</v>
      </c>
      <c r="Y161" s="208"/>
      <c r="Z161" s="180"/>
      <c r="AA161" s="180"/>
      <c r="AB161" s="55" t="s">
        <v>625</v>
      </c>
    </row>
    <row r="162" spans="1:28" ht="12.75" customHeight="1" x14ac:dyDescent="0.2">
      <c r="A162" s="209" t="s">
        <v>157</v>
      </c>
      <c r="B162" s="208"/>
      <c r="C162" s="210" t="s">
        <v>158</v>
      </c>
      <c r="D162" s="211"/>
      <c r="E162" s="211"/>
      <c r="F162" s="208"/>
      <c r="G162" s="190">
        <v>198940976</v>
      </c>
      <c r="H162" s="191"/>
      <c r="I162" s="190">
        <v>0</v>
      </c>
      <c r="J162" s="191"/>
      <c r="K162" s="207">
        <v>198940976</v>
      </c>
      <c r="L162" s="208"/>
      <c r="M162" s="191"/>
      <c r="N162" s="207">
        <v>0</v>
      </c>
      <c r="O162" s="208"/>
      <c r="P162" s="191"/>
      <c r="Q162" s="190">
        <v>0</v>
      </c>
      <c r="R162" s="191"/>
      <c r="S162" s="190">
        <v>0</v>
      </c>
      <c r="T162" s="191"/>
      <c r="U162" s="207">
        <v>198940976</v>
      </c>
      <c r="V162" s="208"/>
      <c r="W162" s="191"/>
      <c r="X162" s="207">
        <v>0</v>
      </c>
      <c r="Y162" s="208"/>
      <c r="Z162" s="180"/>
      <c r="AA162" s="180"/>
      <c r="AB162" s="55" t="s">
        <v>635</v>
      </c>
    </row>
    <row r="163" spans="1:28" ht="12.75" customHeight="1" x14ac:dyDescent="0.2">
      <c r="A163" s="209" t="s">
        <v>159</v>
      </c>
      <c r="B163" s="208"/>
      <c r="C163" s="210" t="s">
        <v>160</v>
      </c>
      <c r="D163" s="211"/>
      <c r="E163" s="211"/>
      <c r="F163" s="208"/>
      <c r="G163" s="190">
        <v>309397419</v>
      </c>
      <c r="H163" s="191"/>
      <c r="I163" s="190">
        <v>0</v>
      </c>
      <c r="J163" s="191"/>
      <c r="K163" s="207">
        <v>309397419</v>
      </c>
      <c r="L163" s="208"/>
      <c r="M163" s="191"/>
      <c r="N163" s="207">
        <v>0</v>
      </c>
      <c r="O163" s="208"/>
      <c r="P163" s="191"/>
      <c r="Q163" s="190">
        <v>0</v>
      </c>
      <c r="R163" s="191"/>
      <c r="S163" s="190">
        <v>0</v>
      </c>
      <c r="T163" s="191"/>
      <c r="U163" s="207">
        <v>309397419</v>
      </c>
      <c r="V163" s="208"/>
      <c r="W163" s="191"/>
      <c r="X163" s="207">
        <v>0</v>
      </c>
      <c r="Y163" s="208"/>
      <c r="Z163" s="180"/>
      <c r="AA163" s="180"/>
      <c r="AB163" s="55" t="s">
        <v>643</v>
      </c>
    </row>
    <row r="164" spans="1:28" ht="12.75" customHeight="1" x14ac:dyDescent="0.2">
      <c r="A164" s="209" t="s">
        <v>161</v>
      </c>
      <c r="B164" s="208"/>
      <c r="C164" s="210" t="s">
        <v>162</v>
      </c>
      <c r="D164" s="211"/>
      <c r="E164" s="211"/>
      <c r="F164" s="208"/>
      <c r="G164" s="190">
        <v>177276</v>
      </c>
      <c r="H164" s="191"/>
      <c r="I164" s="190">
        <v>0</v>
      </c>
      <c r="J164" s="191"/>
      <c r="K164" s="207">
        <v>177276</v>
      </c>
      <c r="L164" s="208"/>
      <c r="M164" s="191"/>
      <c r="N164" s="207">
        <v>0</v>
      </c>
      <c r="O164" s="208"/>
      <c r="P164" s="191"/>
      <c r="Q164" s="190">
        <v>0</v>
      </c>
      <c r="R164" s="191"/>
      <c r="S164" s="190">
        <v>0</v>
      </c>
      <c r="T164" s="191"/>
      <c r="U164" s="207">
        <v>177276</v>
      </c>
      <c r="V164" s="208"/>
      <c r="W164" s="191"/>
      <c r="X164" s="207">
        <v>0</v>
      </c>
      <c r="Y164" s="208"/>
      <c r="Z164" s="180"/>
      <c r="AA164" s="180"/>
      <c r="AB164" s="55" t="s">
        <v>649</v>
      </c>
    </row>
    <row r="165" spans="1:28" ht="12.75" customHeight="1" x14ac:dyDescent="0.2">
      <c r="A165" s="209" t="s">
        <v>163</v>
      </c>
      <c r="B165" s="208"/>
      <c r="C165" s="210" t="s">
        <v>164</v>
      </c>
      <c r="D165" s="211"/>
      <c r="E165" s="211"/>
      <c r="F165" s="208"/>
      <c r="G165" s="190">
        <v>7151854</v>
      </c>
      <c r="H165" s="191"/>
      <c r="I165" s="190">
        <v>0</v>
      </c>
      <c r="J165" s="191"/>
      <c r="K165" s="207">
        <v>7151854</v>
      </c>
      <c r="L165" s="208"/>
      <c r="M165" s="191"/>
      <c r="N165" s="207">
        <v>0</v>
      </c>
      <c r="O165" s="208"/>
      <c r="P165" s="191"/>
      <c r="Q165" s="190">
        <v>0</v>
      </c>
      <c r="R165" s="191"/>
      <c r="S165" s="190">
        <v>0</v>
      </c>
      <c r="T165" s="191"/>
      <c r="U165" s="207">
        <v>7151854</v>
      </c>
      <c r="V165" s="208"/>
      <c r="W165" s="191"/>
      <c r="X165" s="207">
        <v>0</v>
      </c>
      <c r="Y165" s="208"/>
      <c r="Z165" s="180"/>
      <c r="AA165" s="180"/>
      <c r="AB165" s="55" t="s">
        <v>655</v>
      </c>
    </row>
    <row r="166" spans="1:28" ht="12.75" customHeight="1" x14ac:dyDescent="0.2">
      <c r="A166" s="209" t="s">
        <v>165</v>
      </c>
      <c r="B166" s="208"/>
      <c r="C166" s="210" t="s">
        <v>166</v>
      </c>
      <c r="D166" s="211"/>
      <c r="E166" s="211"/>
      <c r="F166" s="208"/>
      <c r="G166" s="190">
        <v>171912496</v>
      </c>
      <c r="H166" s="191"/>
      <c r="I166" s="190">
        <v>0</v>
      </c>
      <c r="J166" s="191"/>
      <c r="K166" s="207">
        <v>171912496</v>
      </c>
      <c r="L166" s="208"/>
      <c r="M166" s="191"/>
      <c r="N166" s="207">
        <v>0</v>
      </c>
      <c r="O166" s="208"/>
      <c r="P166" s="191"/>
      <c r="Q166" s="190">
        <v>0</v>
      </c>
      <c r="R166" s="191"/>
      <c r="S166" s="190">
        <v>0</v>
      </c>
      <c r="T166" s="191"/>
      <c r="U166" s="207">
        <v>171912496</v>
      </c>
      <c r="V166" s="208"/>
      <c r="W166" s="191"/>
      <c r="X166" s="207">
        <v>0</v>
      </c>
      <c r="Y166" s="208"/>
      <c r="Z166" s="180"/>
      <c r="AA166" s="180"/>
      <c r="AB166" s="55" t="s">
        <v>661</v>
      </c>
    </row>
    <row r="167" spans="1:28" ht="12.75" customHeight="1" x14ac:dyDescent="0.2">
      <c r="A167" s="209" t="s">
        <v>1332</v>
      </c>
      <c r="B167" s="208"/>
      <c r="C167" s="210" t="s">
        <v>212</v>
      </c>
      <c r="D167" s="211"/>
      <c r="E167" s="211"/>
      <c r="F167" s="208"/>
      <c r="G167" s="190">
        <v>1701165</v>
      </c>
      <c r="H167" s="191"/>
      <c r="I167" s="190">
        <v>0</v>
      </c>
      <c r="J167" s="191"/>
      <c r="K167" s="207">
        <v>1701165</v>
      </c>
      <c r="L167" s="208"/>
      <c r="M167" s="191"/>
      <c r="N167" s="207">
        <v>0</v>
      </c>
      <c r="O167" s="208"/>
      <c r="P167" s="191"/>
      <c r="Q167" s="190">
        <v>0</v>
      </c>
      <c r="R167" s="191"/>
      <c r="S167" s="190">
        <v>0</v>
      </c>
      <c r="T167" s="191"/>
      <c r="U167" s="207">
        <v>1701165</v>
      </c>
      <c r="V167" s="208"/>
      <c r="W167" s="191"/>
      <c r="X167" s="207">
        <v>0</v>
      </c>
      <c r="Y167" s="208"/>
      <c r="Z167" s="180"/>
      <c r="AA167" s="180"/>
      <c r="AB167" s="55" t="s">
        <v>667</v>
      </c>
    </row>
    <row r="168" spans="1:28" ht="12.75" customHeight="1" x14ac:dyDescent="0.2">
      <c r="A168" s="209" t="s">
        <v>167</v>
      </c>
      <c r="B168" s="208"/>
      <c r="C168" s="210" t="s">
        <v>168</v>
      </c>
      <c r="D168" s="211"/>
      <c r="E168" s="211"/>
      <c r="F168" s="208"/>
      <c r="G168" s="190">
        <v>144223742</v>
      </c>
      <c r="H168" s="191"/>
      <c r="I168" s="190">
        <v>0</v>
      </c>
      <c r="J168" s="191"/>
      <c r="K168" s="207">
        <v>144223742</v>
      </c>
      <c r="L168" s="208"/>
      <c r="M168" s="191"/>
      <c r="N168" s="207">
        <v>0</v>
      </c>
      <c r="O168" s="208"/>
      <c r="P168" s="191"/>
      <c r="Q168" s="190">
        <v>0</v>
      </c>
      <c r="R168" s="191"/>
      <c r="S168" s="190">
        <v>0</v>
      </c>
      <c r="T168" s="191"/>
      <c r="U168" s="207">
        <v>144223742</v>
      </c>
      <c r="V168" s="208"/>
      <c r="W168" s="191"/>
      <c r="X168" s="207">
        <v>0</v>
      </c>
      <c r="Y168" s="208"/>
      <c r="Z168" s="180"/>
      <c r="AA168" s="180"/>
      <c r="AB168" s="55" t="s">
        <v>672</v>
      </c>
    </row>
    <row r="169" spans="1:28" ht="12.75" customHeight="1" x14ac:dyDescent="0.2">
      <c r="A169" s="209" t="s">
        <v>1454</v>
      </c>
      <c r="B169" s="208"/>
      <c r="C169" s="210" t="s">
        <v>1455</v>
      </c>
      <c r="D169" s="211"/>
      <c r="E169" s="211"/>
      <c r="F169" s="208"/>
      <c r="G169" s="190">
        <v>43943</v>
      </c>
      <c r="H169" s="191"/>
      <c r="I169" s="190">
        <v>0</v>
      </c>
      <c r="J169" s="191"/>
      <c r="K169" s="207">
        <v>43943</v>
      </c>
      <c r="L169" s="208"/>
      <c r="M169" s="191"/>
      <c r="N169" s="207">
        <v>0</v>
      </c>
      <c r="O169" s="208"/>
      <c r="P169" s="191"/>
      <c r="Q169" s="190">
        <v>0</v>
      </c>
      <c r="R169" s="191"/>
      <c r="S169" s="190">
        <v>0</v>
      </c>
      <c r="T169" s="191"/>
      <c r="U169" s="207">
        <v>43943</v>
      </c>
      <c r="V169" s="208"/>
      <c r="W169" s="191"/>
      <c r="X169" s="207">
        <v>0</v>
      </c>
      <c r="Y169" s="208"/>
      <c r="Z169" s="180"/>
      <c r="AA169" s="180"/>
      <c r="AB169" s="55" t="s">
        <v>689</v>
      </c>
    </row>
    <row r="170" spans="1:28" ht="12.75" customHeight="1" x14ac:dyDescent="0.2">
      <c r="A170" s="209" t="s">
        <v>169</v>
      </c>
      <c r="B170" s="208"/>
      <c r="C170" s="210" t="s">
        <v>170</v>
      </c>
      <c r="D170" s="211"/>
      <c r="E170" s="211"/>
      <c r="F170" s="208"/>
      <c r="G170" s="190">
        <v>1192305904</v>
      </c>
      <c r="H170" s="191"/>
      <c r="I170" s="190">
        <v>0</v>
      </c>
      <c r="J170" s="191"/>
      <c r="K170" s="207">
        <v>1192305904</v>
      </c>
      <c r="L170" s="208"/>
      <c r="M170" s="191"/>
      <c r="N170" s="207">
        <v>0</v>
      </c>
      <c r="O170" s="208"/>
      <c r="P170" s="191"/>
      <c r="Q170" s="190">
        <v>0</v>
      </c>
      <c r="R170" s="191"/>
      <c r="S170" s="190">
        <v>0</v>
      </c>
      <c r="T170" s="191"/>
      <c r="U170" s="207">
        <v>1192305904</v>
      </c>
      <c r="V170" s="208"/>
      <c r="W170" s="191"/>
      <c r="X170" s="207">
        <v>0</v>
      </c>
      <c r="Y170" s="208"/>
      <c r="Z170" s="180"/>
      <c r="AA170" s="180"/>
      <c r="AB170" s="55" t="s">
        <v>711</v>
      </c>
    </row>
    <row r="171" spans="1:28" ht="12.75" customHeight="1" x14ac:dyDescent="0.2">
      <c r="A171" s="209" t="s">
        <v>171</v>
      </c>
      <c r="B171" s="208"/>
      <c r="C171" s="210" t="s">
        <v>172</v>
      </c>
      <c r="D171" s="211"/>
      <c r="E171" s="211"/>
      <c r="F171" s="208"/>
      <c r="G171" s="190">
        <v>1250878960</v>
      </c>
      <c r="H171" s="191"/>
      <c r="I171" s="190">
        <v>0</v>
      </c>
      <c r="J171" s="191"/>
      <c r="K171" s="207">
        <v>1250878960</v>
      </c>
      <c r="L171" s="208"/>
      <c r="M171" s="191"/>
      <c r="N171" s="207">
        <v>0</v>
      </c>
      <c r="O171" s="208"/>
      <c r="P171" s="191"/>
      <c r="Q171" s="190">
        <v>0</v>
      </c>
      <c r="R171" s="191"/>
      <c r="S171" s="190">
        <v>0</v>
      </c>
      <c r="T171" s="191"/>
      <c r="U171" s="207">
        <v>1250878960</v>
      </c>
      <c r="V171" s="208"/>
      <c r="W171" s="191"/>
      <c r="X171" s="207">
        <v>0</v>
      </c>
      <c r="Y171" s="208"/>
      <c r="Z171" s="180"/>
      <c r="AA171" s="180"/>
      <c r="AB171" s="55" t="s">
        <v>713</v>
      </c>
    </row>
    <row r="172" spans="1:28" ht="12.75" customHeight="1" x14ac:dyDescent="0.2">
      <c r="A172" s="209" t="s">
        <v>173</v>
      </c>
      <c r="B172" s="208"/>
      <c r="C172" s="210" t="s">
        <v>174</v>
      </c>
      <c r="D172" s="211"/>
      <c r="E172" s="211"/>
      <c r="F172" s="208"/>
      <c r="G172" s="190">
        <v>71415169</v>
      </c>
      <c r="H172" s="191"/>
      <c r="I172" s="190">
        <v>0</v>
      </c>
      <c r="J172" s="191"/>
      <c r="K172" s="207">
        <v>71415169</v>
      </c>
      <c r="L172" s="208"/>
      <c r="M172" s="191"/>
      <c r="N172" s="207">
        <v>0</v>
      </c>
      <c r="O172" s="208"/>
      <c r="P172" s="191"/>
      <c r="Q172" s="190">
        <v>0</v>
      </c>
      <c r="R172" s="191"/>
      <c r="S172" s="190">
        <v>0</v>
      </c>
      <c r="T172" s="191"/>
      <c r="U172" s="207">
        <v>71415169</v>
      </c>
      <c r="V172" s="208"/>
      <c r="W172" s="191"/>
      <c r="X172" s="207">
        <v>0</v>
      </c>
      <c r="Y172" s="208"/>
      <c r="Z172" s="180"/>
      <c r="AA172" s="180"/>
      <c r="AB172" s="55" t="s">
        <v>715</v>
      </c>
    </row>
    <row r="173" spans="1:28" ht="12.75" customHeight="1" x14ac:dyDescent="0.2">
      <c r="A173" s="209" t="s">
        <v>175</v>
      </c>
      <c r="B173" s="208"/>
      <c r="C173" s="210" t="s">
        <v>176</v>
      </c>
      <c r="D173" s="211"/>
      <c r="E173" s="211"/>
      <c r="F173" s="208"/>
      <c r="G173" s="190">
        <v>1286046313</v>
      </c>
      <c r="H173" s="191"/>
      <c r="I173" s="190">
        <v>0</v>
      </c>
      <c r="J173" s="191"/>
      <c r="K173" s="207">
        <v>1286046313</v>
      </c>
      <c r="L173" s="208"/>
      <c r="M173" s="191"/>
      <c r="N173" s="207">
        <v>0</v>
      </c>
      <c r="O173" s="208"/>
      <c r="P173" s="191"/>
      <c r="Q173" s="190">
        <v>0</v>
      </c>
      <c r="R173" s="191"/>
      <c r="S173" s="190">
        <v>0</v>
      </c>
      <c r="T173" s="191"/>
      <c r="U173" s="207">
        <v>1286046313</v>
      </c>
      <c r="V173" s="208"/>
      <c r="W173" s="191"/>
      <c r="X173" s="207">
        <v>0</v>
      </c>
      <c r="Y173" s="208"/>
      <c r="Z173" s="180"/>
      <c r="AA173" s="180"/>
      <c r="AB173" s="55" t="s">
        <v>723</v>
      </c>
    </row>
    <row r="174" spans="1:28" ht="12.75" customHeight="1" x14ac:dyDescent="0.2">
      <c r="A174" s="209" t="s">
        <v>177</v>
      </c>
      <c r="B174" s="208"/>
      <c r="C174" s="210" t="s">
        <v>178</v>
      </c>
      <c r="D174" s="211"/>
      <c r="E174" s="211"/>
      <c r="F174" s="208"/>
      <c r="G174" s="190">
        <v>240149557</v>
      </c>
      <c r="H174" s="191"/>
      <c r="I174" s="190">
        <v>0</v>
      </c>
      <c r="J174" s="191"/>
      <c r="K174" s="207">
        <v>240149557</v>
      </c>
      <c r="L174" s="208"/>
      <c r="M174" s="191"/>
      <c r="N174" s="207">
        <v>0</v>
      </c>
      <c r="O174" s="208"/>
      <c r="P174" s="191"/>
      <c r="Q174" s="190">
        <v>0</v>
      </c>
      <c r="R174" s="191"/>
      <c r="S174" s="190">
        <v>0</v>
      </c>
      <c r="T174" s="191"/>
      <c r="U174" s="207">
        <v>240149557</v>
      </c>
      <c r="V174" s="208"/>
      <c r="W174" s="191"/>
      <c r="X174" s="207">
        <v>0</v>
      </c>
      <c r="Y174" s="208"/>
      <c r="Z174" s="180"/>
      <c r="AA174" s="180"/>
      <c r="AB174" s="55" t="s">
        <v>723</v>
      </c>
    </row>
    <row r="175" spans="1:28" ht="12.75" customHeight="1" x14ac:dyDescent="0.2">
      <c r="A175" s="209" t="s">
        <v>179</v>
      </c>
      <c r="B175" s="208"/>
      <c r="C175" s="210" t="s">
        <v>180</v>
      </c>
      <c r="D175" s="211"/>
      <c r="E175" s="211"/>
      <c r="F175" s="208"/>
      <c r="G175" s="190">
        <v>49639732</v>
      </c>
      <c r="H175" s="191"/>
      <c r="I175" s="190">
        <v>0</v>
      </c>
      <c r="J175" s="191"/>
      <c r="K175" s="207">
        <v>49639732</v>
      </c>
      <c r="L175" s="208"/>
      <c r="M175" s="191"/>
      <c r="N175" s="207">
        <v>0</v>
      </c>
      <c r="O175" s="208"/>
      <c r="P175" s="191"/>
      <c r="Q175" s="190">
        <v>0</v>
      </c>
      <c r="R175" s="191"/>
      <c r="S175" s="190">
        <v>0</v>
      </c>
      <c r="T175" s="191"/>
      <c r="U175" s="207">
        <v>49639732</v>
      </c>
      <c r="V175" s="208"/>
      <c r="W175" s="191"/>
      <c r="X175" s="207">
        <v>0</v>
      </c>
      <c r="Y175" s="208"/>
      <c r="Z175" s="180"/>
      <c r="AA175" s="180"/>
      <c r="AB175" s="55" t="s">
        <v>723</v>
      </c>
    </row>
    <row r="176" spans="1:28" ht="12.75" customHeight="1" x14ac:dyDescent="0.2">
      <c r="A176" s="209" t="s">
        <v>181</v>
      </c>
      <c r="B176" s="208"/>
      <c r="C176" s="210" t="s">
        <v>182</v>
      </c>
      <c r="D176" s="211"/>
      <c r="E176" s="211"/>
      <c r="F176" s="208"/>
      <c r="G176" s="190">
        <v>6847940</v>
      </c>
      <c r="H176" s="191"/>
      <c r="I176" s="190">
        <v>0</v>
      </c>
      <c r="J176" s="191"/>
      <c r="K176" s="207">
        <v>6847940</v>
      </c>
      <c r="L176" s="208"/>
      <c r="M176" s="191"/>
      <c r="N176" s="207">
        <v>0</v>
      </c>
      <c r="O176" s="208"/>
      <c r="P176" s="191"/>
      <c r="Q176" s="190">
        <v>0</v>
      </c>
      <c r="R176" s="191"/>
      <c r="S176" s="190">
        <v>0</v>
      </c>
      <c r="T176" s="191"/>
      <c r="U176" s="207">
        <v>6847940</v>
      </c>
      <c r="V176" s="208"/>
      <c r="W176" s="191"/>
      <c r="X176" s="207">
        <v>0</v>
      </c>
      <c r="Y176" s="208"/>
      <c r="Z176" s="180"/>
      <c r="AA176" s="180"/>
      <c r="AB176" s="55" t="s">
        <v>723</v>
      </c>
    </row>
    <row r="177" spans="1:28" ht="12.75" customHeight="1" x14ac:dyDescent="0.2">
      <c r="A177" s="209" t="s">
        <v>1456</v>
      </c>
      <c r="B177" s="208"/>
      <c r="C177" s="210" t="s">
        <v>183</v>
      </c>
      <c r="D177" s="211"/>
      <c r="E177" s="211"/>
      <c r="F177" s="208"/>
      <c r="G177" s="190">
        <v>108851192</v>
      </c>
      <c r="H177" s="191"/>
      <c r="I177" s="190">
        <v>0</v>
      </c>
      <c r="J177" s="191"/>
      <c r="K177" s="207">
        <v>108851192</v>
      </c>
      <c r="L177" s="208"/>
      <c r="M177" s="191"/>
      <c r="N177" s="207">
        <v>0</v>
      </c>
      <c r="O177" s="208"/>
      <c r="P177" s="191"/>
      <c r="Q177" s="190">
        <v>0</v>
      </c>
      <c r="R177" s="191"/>
      <c r="S177" s="190">
        <v>0</v>
      </c>
      <c r="T177" s="191"/>
      <c r="U177" s="207">
        <v>108851192</v>
      </c>
      <c r="V177" s="208"/>
      <c r="W177" s="191"/>
      <c r="X177" s="207">
        <v>0</v>
      </c>
      <c r="Y177" s="208"/>
      <c r="Z177" s="180"/>
      <c r="AA177" s="180"/>
      <c r="AB177" s="55" t="s">
        <v>725</v>
      </c>
    </row>
    <row r="178" spans="1:28" ht="12.75" customHeight="1" x14ac:dyDescent="0.2">
      <c r="A178" s="209" t="s">
        <v>184</v>
      </c>
      <c r="B178" s="208"/>
      <c r="C178" s="210" t="s">
        <v>185</v>
      </c>
      <c r="D178" s="211"/>
      <c r="E178" s="211"/>
      <c r="F178" s="208"/>
      <c r="G178" s="190">
        <v>1222288</v>
      </c>
      <c r="H178" s="191"/>
      <c r="I178" s="190">
        <v>0</v>
      </c>
      <c r="J178" s="191"/>
      <c r="K178" s="207">
        <v>1222288</v>
      </c>
      <c r="L178" s="208"/>
      <c r="M178" s="191"/>
      <c r="N178" s="207">
        <v>0</v>
      </c>
      <c r="O178" s="208"/>
      <c r="P178" s="191"/>
      <c r="Q178" s="190">
        <v>0</v>
      </c>
      <c r="R178" s="191"/>
      <c r="S178" s="190">
        <v>0</v>
      </c>
      <c r="T178" s="191"/>
      <c r="U178" s="207">
        <v>1222288</v>
      </c>
      <c r="V178" s="208"/>
      <c r="W178" s="191"/>
      <c r="X178" s="207">
        <v>0</v>
      </c>
      <c r="Y178" s="208"/>
      <c r="Z178" s="180"/>
      <c r="AA178" s="180"/>
      <c r="AB178" s="55" t="s">
        <v>727</v>
      </c>
    </row>
    <row r="179" spans="1:28" ht="12.75" customHeight="1" x14ac:dyDescent="0.2">
      <c r="A179" s="209" t="s">
        <v>186</v>
      </c>
      <c r="B179" s="208"/>
      <c r="C179" s="210" t="s">
        <v>187</v>
      </c>
      <c r="D179" s="211"/>
      <c r="E179" s="211"/>
      <c r="F179" s="208"/>
      <c r="G179" s="190">
        <v>3433243</v>
      </c>
      <c r="H179" s="191"/>
      <c r="I179" s="190">
        <v>0</v>
      </c>
      <c r="J179" s="191"/>
      <c r="K179" s="207">
        <v>3433243</v>
      </c>
      <c r="L179" s="208"/>
      <c r="M179" s="191"/>
      <c r="N179" s="207">
        <v>0</v>
      </c>
      <c r="O179" s="208"/>
      <c r="P179" s="191"/>
      <c r="Q179" s="190">
        <v>0</v>
      </c>
      <c r="R179" s="191"/>
      <c r="S179" s="190">
        <v>0</v>
      </c>
      <c r="T179" s="191"/>
      <c r="U179" s="207">
        <v>3433243</v>
      </c>
      <c r="V179" s="208"/>
      <c r="W179" s="191"/>
      <c r="X179" s="207">
        <v>0</v>
      </c>
      <c r="Y179" s="208"/>
      <c r="Z179" s="180"/>
      <c r="AA179" s="180"/>
      <c r="AB179" s="55" t="s">
        <v>727</v>
      </c>
    </row>
    <row r="180" spans="1:28" ht="12.75" customHeight="1" x14ac:dyDescent="0.2">
      <c r="A180" s="209" t="s">
        <v>188</v>
      </c>
      <c r="B180" s="208"/>
      <c r="C180" s="210" t="s">
        <v>189</v>
      </c>
      <c r="D180" s="211"/>
      <c r="E180" s="211"/>
      <c r="F180" s="208"/>
      <c r="G180" s="190">
        <v>49613809</v>
      </c>
      <c r="H180" s="191"/>
      <c r="I180" s="190">
        <v>0</v>
      </c>
      <c r="J180" s="191"/>
      <c r="K180" s="207">
        <v>49613809</v>
      </c>
      <c r="L180" s="208"/>
      <c r="M180" s="191"/>
      <c r="N180" s="207">
        <v>0</v>
      </c>
      <c r="O180" s="208"/>
      <c r="P180" s="191"/>
      <c r="Q180" s="190">
        <v>0</v>
      </c>
      <c r="R180" s="191"/>
      <c r="S180" s="190">
        <v>0</v>
      </c>
      <c r="T180" s="191"/>
      <c r="U180" s="207">
        <v>49613809</v>
      </c>
      <c r="V180" s="208"/>
      <c r="W180" s="191"/>
      <c r="X180" s="207">
        <v>0</v>
      </c>
      <c r="Y180" s="208"/>
      <c r="Z180" s="180"/>
      <c r="AA180" s="180"/>
      <c r="AB180" s="55" t="s">
        <v>727</v>
      </c>
    </row>
    <row r="181" spans="1:28" ht="12.75" customHeight="1" x14ac:dyDescent="0.2">
      <c r="A181" s="209" t="s">
        <v>190</v>
      </c>
      <c r="B181" s="208"/>
      <c r="C181" s="210" t="s">
        <v>191</v>
      </c>
      <c r="D181" s="211"/>
      <c r="E181" s="211"/>
      <c r="F181" s="208"/>
      <c r="G181" s="190">
        <v>23303272</v>
      </c>
      <c r="H181" s="191"/>
      <c r="I181" s="190">
        <v>0</v>
      </c>
      <c r="J181" s="191"/>
      <c r="K181" s="207">
        <v>23303272</v>
      </c>
      <c r="L181" s="208"/>
      <c r="M181" s="191"/>
      <c r="N181" s="207">
        <v>0</v>
      </c>
      <c r="O181" s="208"/>
      <c r="P181" s="191"/>
      <c r="Q181" s="190">
        <v>0</v>
      </c>
      <c r="R181" s="191"/>
      <c r="S181" s="190">
        <v>0</v>
      </c>
      <c r="T181" s="191"/>
      <c r="U181" s="207">
        <v>23303272</v>
      </c>
      <c r="V181" s="208"/>
      <c r="W181" s="191"/>
      <c r="X181" s="207">
        <v>0</v>
      </c>
      <c r="Y181" s="208"/>
      <c r="Z181" s="180"/>
      <c r="AA181" s="180"/>
      <c r="AB181" s="55" t="s">
        <v>727</v>
      </c>
    </row>
    <row r="182" spans="1:28" ht="12.75" customHeight="1" x14ac:dyDescent="0.2">
      <c r="A182" s="209" t="s">
        <v>192</v>
      </c>
      <c r="B182" s="208"/>
      <c r="C182" s="210" t="s">
        <v>193</v>
      </c>
      <c r="D182" s="211"/>
      <c r="E182" s="211"/>
      <c r="F182" s="208"/>
      <c r="G182" s="190">
        <v>269040653</v>
      </c>
      <c r="H182" s="191"/>
      <c r="I182" s="190">
        <v>0</v>
      </c>
      <c r="J182" s="191"/>
      <c r="K182" s="207">
        <v>269040653</v>
      </c>
      <c r="L182" s="208"/>
      <c r="M182" s="191"/>
      <c r="N182" s="207">
        <v>0</v>
      </c>
      <c r="O182" s="208"/>
      <c r="P182" s="191"/>
      <c r="Q182" s="190">
        <v>0</v>
      </c>
      <c r="R182" s="191"/>
      <c r="S182" s="190">
        <v>0</v>
      </c>
      <c r="T182" s="191"/>
      <c r="U182" s="207">
        <v>269040653</v>
      </c>
      <c r="V182" s="208"/>
      <c r="W182" s="191"/>
      <c r="X182" s="207">
        <v>0</v>
      </c>
      <c r="Y182" s="208"/>
      <c r="Z182" s="180"/>
      <c r="AA182" s="180"/>
      <c r="AB182" s="55" t="s">
        <v>727</v>
      </c>
    </row>
    <row r="183" spans="1:28" ht="12.75" customHeight="1" x14ac:dyDescent="0.2">
      <c r="A183" s="209" t="s">
        <v>194</v>
      </c>
      <c r="B183" s="208"/>
      <c r="C183" s="210" t="s">
        <v>195</v>
      </c>
      <c r="D183" s="211"/>
      <c r="E183" s="211"/>
      <c r="F183" s="208"/>
      <c r="G183" s="190">
        <v>53201004</v>
      </c>
      <c r="H183" s="191"/>
      <c r="I183" s="190">
        <v>0</v>
      </c>
      <c r="J183" s="191"/>
      <c r="K183" s="207">
        <v>53201004</v>
      </c>
      <c r="L183" s="208"/>
      <c r="M183" s="191"/>
      <c r="N183" s="207">
        <v>0</v>
      </c>
      <c r="O183" s="208"/>
      <c r="P183" s="191"/>
      <c r="Q183" s="190">
        <v>0</v>
      </c>
      <c r="R183" s="191"/>
      <c r="S183" s="190">
        <v>0</v>
      </c>
      <c r="T183" s="191"/>
      <c r="U183" s="207">
        <v>53201004</v>
      </c>
      <c r="V183" s="208"/>
      <c r="W183" s="191"/>
      <c r="X183" s="207">
        <v>0</v>
      </c>
      <c r="Y183" s="208"/>
      <c r="Z183" s="180"/>
      <c r="AA183" s="180"/>
      <c r="AB183" s="55" t="s">
        <v>733</v>
      </c>
    </row>
    <row r="184" spans="1:28" ht="12.75" customHeight="1" x14ac:dyDescent="0.2">
      <c r="A184" s="209" t="s">
        <v>196</v>
      </c>
      <c r="B184" s="208"/>
      <c r="C184" s="210" t="s">
        <v>197</v>
      </c>
      <c r="D184" s="211"/>
      <c r="E184" s="211"/>
      <c r="F184" s="208"/>
      <c r="G184" s="190">
        <v>141045263</v>
      </c>
      <c r="H184" s="191"/>
      <c r="I184" s="190">
        <v>0</v>
      </c>
      <c r="J184" s="191"/>
      <c r="K184" s="207">
        <v>141045263</v>
      </c>
      <c r="L184" s="208"/>
      <c r="M184" s="191"/>
      <c r="N184" s="207">
        <v>0</v>
      </c>
      <c r="O184" s="208"/>
      <c r="P184" s="191"/>
      <c r="Q184" s="190">
        <v>0</v>
      </c>
      <c r="R184" s="191"/>
      <c r="S184" s="190">
        <v>0</v>
      </c>
      <c r="T184" s="191"/>
      <c r="U184" s="207">
        <v>141045263</v>
      </c>
      <c r="V184" s="208"/>
      <c r="W184" s="191"/>
      <c r="X184" s="207">
        <v>0</v>
      </c>
      <c r="Y184" s="208"/>
      <c r="Z184" s="180"/>
      <c r="AA184" s="180"/>
      <c r="AB184" s="55" t="s">
        <v>733</v>
      </c>
    </row>
    <row r="185" spans="1:28" s="111" customFormat="1" ht="12.75" customHeight="1" x14ac:dyDescent="0.2">
      <c r="A185" s="209" t="s">
        <v>198</v>
      </c>
      <c r="B185" s="208"/>
      <c r="C185" s="210" t="s">
        <v>199</v>
      </c>
      <c r="D185" s="211"/>
      <c r="E185" s="211"/>
      <c r="F185" s="208"/>
      <c r="G185" s="190">
        <v>164011006</v>
      </c>
      <c r="H185" s="191"/>
      <c r="I185" s="190">
        <v>0</v>
      </c>
      <c r="J185" s="191"/>
      <c r="K185" s="207">
        <v>164011006</v>
      </c>
      <c r="L185" s="208"/>
      <c r="M185" s="191"/>
      <c r="N185" s="207">
        <v>0</v>
      </c>
      <c r="O185" s="208"/>
      <c r="P185" s="191"/>
      <c r="Q185" s="190">
        <v>0</v>
      </c>
      <c r="R185" s="191"/>
      <c r="S185" s="190">
        <v>0</v>
      </c>
      <c r="T185" s="191"/>
      <c r="U185" s="207">
        <v>164011006</v>
      </c>
      <c r="V185" s="208"/>
      <c r="W185" s="191"/>
      <c r="X185" s="207">
        <v>0</v>
      </c>
      <c r="Y185" s="208"/>
      <c r="Z185" s="180"/>
      <c r="AA185" s="180"/>
      <c r="AB185" s="55" t="s">
        <v>733</v>
      </c>
    </row>
    <row r="186" spans="1:28" s="111" customFormat="1" ht="12.75" customHeight="1" x14ac:dyDescent="0.2">
      <c r="A186" s="209" t="s">
        <v>1350</v>
      </c>
      <c r="B186" s="208"/>
      <c r="C186" s="210" t="s">
        <v>747</v>
      </c>
      <c r="D186" s="211"/>
      <c r="E186" s="211"/>
      <c r="F186" s="208"/>
      <c r="G186" s="190">
        <v>4017750</v>
      </c>
      <c r="H186" s="191"/>
      <c r="I186" s="190">
        <v>0</v>
      </c>
      <c r="J186" s="191"/>
      <c r="K186" s="207">
        <v>4017750</v>
      </c>
      <c r="L186" s="208"/>
      <c r="M186" s="191"/>
      <c r="N186" s="207">
        <v>0</v>
      </c>
      <c r="O186" s="208"/>
      <c r="P186" s="191"/>
      <c r="Q186" s="190">
        <v>0</v>
      </c>
      <c r="R186" s="191"/>
      <c r="S186" s="190">
        <v>0</v>
      </c>
      <c r="T186" s="191"/>
      <c r="U186" s="207">
        <v>4017750</v>
      </c>
      <c r="V186" s="208"/>
      <c r="W186" s="191"/>
      <c r="X186" s="207">
        <v>0</v>
      </c>
      <c r="Y186" s="208"/>
      <c r="Z186" s="180"/>
      <c r="AA186" s="180"/>
      <c r="AB186" s="55" t="s">
        <v>746</v>
      </c>
    </row>
    <row r="187" spans="1:28" s="111" customFormat="1" ht="12.75" customHeight="1" x14ac:dyDescent="0.2">
      <c r="A187" s="209" t="s">
        <v>200</v>
      </c>
      <c r="B187" s="208"/>
      <c r="C187" s="210" t="s">
        <v>201</v>
      </c>
      <c r="D187" s="211"/>
      <c r="E187" s="211"/>
      <c r="F187" s="208"/>
      <c r="G187" s="190">
        <v>1781196</v>
      </c>
      <c r="H187" s="191"/>
      <c r="I187" s="190">
        <v>0</v>
      </c>
      <c r="J187" s="191"/>
      <c r="K187" s="207">
        <v>1781196</v>
      </c>
      <c r="L187" s="208"/>
      <c r="M187" s="191"/>
      <c r="N187" s="207">
        <v>0</v>
      </c>
      <c r="O187" s="208"/>
      <c r="P187" s="191"/>
      <c r="Q187" s="190">
        <v>0</v>
      </c>
      <c r="R187" s="191"/>
      <c r="S187" s="190">
        <v>0</v>
      </c>
      <c r="T187" s="191"/>
      <c r="U187" s="207">
        <v>1781196</v>
      </c>
      <c r="V187" s="208"/>
      <c r="W187" s="191"/>
      <c r="X187" s="207">
        <v>0</v>
      </c>
      <c r="Y187" s="208"/>
      <c r="Z187" s="180"/>
      <c r="AA187" s="180"/>
      <c r="AB187" s="140" t="s">
        <v>769</v>
      </c>
    </row>
    <row r="188" spans="1:28" s="111" customFormat="1" ht="12.75" customHeight="1" x14ac:dyDescent="0.2">
      <c r="A188" s="209" t="s">
        <v>1514</v>
      </c>
      <c r="B188" s="208"/>
      <c r="C188" s="210" t="s">
        <v>1515</v>
      </c>
      <c r="D188" s="211"/>
      <c r="E188" s="211"/>
      <c r="F188" s="208"/>
      <c r="G188" s="190">
        <v>52754530</v>
      </c>
      <c r="H188" s="191"/>
      <c r="I188" s="190">
        <v>0</v>
      </c>
      <c r="J188" s="191"/>
      <c r="K188" s="207">
        <v>52754530</v>
      </c>
      <c r="L188" s="208"/>
      <c r="M188" s="191"/>
      <c r="N188" s="207">
        <v>0</v>
      </c>
      <c r="O188" s="208"/>
      <c r="P188" s="191"/>
      <c r="Q188" s="190">
        <v>0</v>
      </c>
      <c r="R188" s="191"/>
      <c r="S188" s="190">
        <v>0</v>
      </c>
      <c r="T188" s="191"/>
      <c r="U188" s="207">
        <v>52754530</v>
      </c>
      <c r="V188" s="208"/>
      <c r="W188" s="191"/>
      <c r="X188" s="207">
        <v>0</v>
      </c>
      <c r="Y188" s="208"/>
      <c r="Z188" s="180"/>
      <c r="AA188" s="180"/>
      <c r="AB188" s="140" t="s">
        <v>779</v>
      </c>
    </row>
    <row r="189" spans="1:28" s="111" customFormat="1" ht="12.75" customHeight="1" x14ac:dyDescent="0.2">
      <c r="A189" s="209" t="s">
        <v>1610</v>
      </c>
      <c r="B189" s="208"/>
      <c r="C189" s="210" t="s">
        <v>782</v>
      </c>
      <c r="D189" s="211"/>
      <c r="E189" s="211"/>
      <c r="F189" s="208"/>
      <c r="G189" s="190">
        <v>37130774</v>
      </c>
      <c r="H189" s="191"/>
      <c r="I189" s="190">
        <v>0</v>
      </c>
      <c r="J189" s="191"/>
      <c r="K189" s="207">
        <v>37130774</v>
      </c>
      <c r="L189" s="208"/>
      <c r="M189" s="191"/>
      <c r="N189" s="207">
        <v>0</v>
      </c>
      <c r="O189" s="208"/>
      <c r="P189" s="191"/>
      <c r="Q189" s="190">
        <v>0</v>
      </c>
      <c r="R189" s="191"/>
      <c r="S189" s="190">
        <v>0</v>
      </c>
      <c r="T189" s="191"/>
      <c r="U189" s="207">
        <v>37130774</v>
      </c>
      <c r="V189" s="208"/>
      <c r="W189" s="191"/>
      <c r="X189" s="207">
        <v>0</v>
      </c>
      <c r="Y189" s="208"/>
      <c r="Z189" s="180"/>
      <c r="AA189" s="180"/>
      <c r="AB189" s="140" t="s">
        <v>779</v>
      </c>
    </row>
    <row r="190" spans="1:28" ht="12.75" customHeight="1" x14ac:dyDescent="0.2">
      <c r="A190" s="209" t="s">
        <v>1392</v>
      </c>
      <c r="B190" s="208"/>
      <c r="C190" s="210" t="s">
        <v>784</v>
      </c>
      <c r="D190" s="211"/>
      <c r="E190" s="211"/>
      <c r="F190" s="208"/>
      <c r="G190" s="190">
        <v>26690508</v>
      </c>
      <c r="H190" s="191"/>
      <c r="I190" s="190">
        <v>0</v>
      </c>
      <c r="J190" s="191"/>
      <c r="K190" s="207">
        <v>26690508</v>
      </c>
      <c r="L190" s="208"/>
      <c r="M190" s="191"/>
      <c r="N190" s="207">
        <v>0</v>
      </c>
      <c r="O190" s="208"/>
      <c r="P190" s="191"/>
      <c r="Q190" s="190">
        <v>0</v>
      </c>
      <c r="R190" s="191"/>
      <c r="S190" s="190">
        <v>0</v>
      </c>
      <c r="T190" s="191"/>
      <c r="U190" s="207">
        <v>26690508</v>
      </c>
      <c r="V190" s="208"/>
      <c r="W190" s="191"/>
      <c r="X190" s="207">
        <v>0</v>
      </c>
      <c r="Y190" s="208"/>
      <c r="Z190" s="180"/>
      <c r="AA190" s="180"/>
      <c r="AB190" s="140" t="s">
        <v>783</v>
      </c>
    </row>
    <row r="191" spans="1:28" ht="12.75" customHeight="1" x14ac:dyDescent="0.2">
      <c r="A191" s="209" t="s">
        <v>1393</v>
      </c>
      <c r="B191" s="208"/>
      <c r="C191" s="210" t="s">
        <v>1394</v>
      </c>
      <c r="D191" s="211"/>
      <c r="E191" s="211"/>
      <c r="F191" s="208"/>
      <c r="G191" s="190">
        <v>2487429</v>
      </c>
      <c r="H191" s="191"/>
      <c r="I191" s="190">
        <v>0</v>
      </c>
      <c r="J191" s="191"/>
      <c r="K191" s="207">
        <v>2487429</v>
      </c>
      <c r="L191" s="208"/>
      <c r="M191" s="191"/>
      <c r="N191" s="207">
        <v>0</v>
      </c>
      <c r="O191" s="208"/>
      <c r="P191" s="191"/>
      <c r="Q191" s="190">
        <v>0</v>
      </c>
      <c r="R191" s="191"/>
      <c r="S191" s="190">
        <v>0</v>
      </c>
      <c r="T191" s="191"/>
      <c r="U191" s="207">
        <v>2487429</v>
      </c>
      <c r="V191" s="208"/>
      <c r="W191" s="191"/>
      <c r="X191" s="207">
        <v>0</v>
      </c>
      <c r="Y191" s="208"/>
      <c r="Z191" s="180"/>
      <c r="AA191" s="180"/>
      <c r="AB191" s="140" t="s">
        <v>783</v>
      </c>
    </row>
    <row r="192" spans="1:28" ht="12.75" customHeight="1" x14ac:dyDescent="0.2">
      <c r="A192" s="209" t="s">
        <v>1395</v>
      </c>
      <c r="B192" s="208"/>
      <c r="C192" s="210" t="s">
        <v>790</v>
      </c>
      <c r="D192" s="211"/>
      <c r="E192" s="211"/>
      <c r="F192" s="208"/>
      <c r="G192" s="190">
        <v>5237206</v>
      </c>
      <c r="H192" s="191"/>
      <c r="I192" s="190">
        <v>0</v>
      </c>
      <c r="J192" s="191"/>
      <c r="K192" s="207">
        <v>5237206</v>
      </c>
      <c r="L192" s="208"/>
      <c r="M192" s="191"/>
      <c r="N192" s="207">
        <v>0</v>
      </c>
      <c r="O192" s="208"/>
      <c r="P192" s="191"/>
      <c r="Q192" s="190">
        <v>0</v>
      </c>
      <c r="R192" s="191"/>
      <c r="S192" s="190">
        <v>0</v>
      </c>
      <c r="T192" s="191"/>
      <c r="U192" s="207">
        <v>5237206</v>
      </c>
      <c r="V192" s="208"/>
      <c r="W192" s="191"/>
      <c r="X192" s="207">
        <v>0</v>
      </c>
      <c r="Y192" s="208"/>
      <c r="Z192" s="180"/>
      <c r="AA192" s="180"/>
      <c r="AB192" s="140" t="s">
        <v>789</v>
      </c>
    </row>
    <row r="193" spans="1:28" ht="12.75" customHeight="1" x14ac:dyDescent="0.2">
      <c r="A193" s="209" t="s">
        <v>202</v>
      </c>
      <c r="B193" s="208"/>
      <c r="C193" s="210" t="s">
        <v>150</v>
      </c>
      <c r="D193" s="211"/>
      <c r="E193" s="211"/>
      <c r="F193" s="208"/>
      <c r="G193" s="190">
        <v>1754846297</v>
      </c>
      <c r="H193" s="191"/>
      <c r="I193" s="190">
        <v>0</v>
      </c>
      <c r="J193" s="191"/>
      <c r="K193" s="207">
        <v>1754846297</v>
      </c>
      <c r="L193" s="208"/>
      <c r="M193" s="191"/>
      <c r="N193" s="207">
        <v>0</v>
      </c>
      <c r="O193" s="208"/>
      <c r="P193" s="191"/>
      <c r="Q193" s="190">
        <v>0</v>
      </c>
      <c r="R193" s="191"/>
      <c r="S193" s="190">
        <v>0</v>
      </c>
      <c r="T193" s="191"/>
      <c r="U193" s="207">
        <v>1754846297</v>
      </c>
      <c r="V193" s="208"/>
      <c r="W193" s="191"/>
      <c r="X193" s="207">
        <v>0</v>
      </c>
      <c r="Y193" s="208"/>
      <c r="Z193" s="180"/>
      <c r="AA193" s="180"/>
      <c r="AB193" s="55" t="s">
        <v>794</v>
      </c>
    </row>
    <row r="194" spans="1:28" ht="12.75" customHeight="1" x14ac:dyDescent="0.2">
      <c r="A194" s="209" t="s">
        <v>1457</v>
      </c>
      <c r="B194" s="208"/>
      <c r="C194" s="210" t="s">
        <v>1458</v>
      </c>
      <c r="D194" s="211"/>
      <c r="E194" s="211"/>
      <c r="F194" s="208"/>
      <c r="G194" s="190">
        <v>2861999</v>
      </c>
      <c r="H194" s="191"/>
      <c r="I194" s="190">
        <v>0</v>
      </c>
      <c r="J194" s="191"/>
      <c r="K194" s="207">
        <v>2861999</v>
      </c>
      <c r="L194" s="208"/>
      <c r="M194" s="191"/>
      <c r="N194" s="207">
        <v>0</v>
      </c>
      <c r="O194" s="208"/>
      <c r="P194" s="191"/>
      <c r="Q194" s="190">
        <v>0</v>
      </c>
      <c r="R194" s="191"/>
      <c r="S194" s="190">
        <v>0</v>
      </c>
      <c r="T194" s="191"/>
      <c r="U194" s="207">
        <v>2861999</v>
      </c>
      <c r="V194" s="208"/>
      <c r="W194" s="191"/>
      <c r="X194" s="207">
        <v>0</v>
      </c>
      <c r="Y194" s="208"/>
      <c r="Z194" s="180"/>
      <c r="AA194" s="180"/>
      <c r="AB194" s="55" t="s">
        <v>794</v>
      </c>
    </row>
    <row r="195" spans="1:28" ht="12.75" customHeight="1" x14ac:dyDescent="0.2">
      <c r="A195" s="209" t="s">
        <v>203</v>
      </c>
      <c r="B195" s="208"/>
      <c r="C195" s="210" t="s">
        <v>152</v>
      </c>
      <c r="D195" s="211"/>
      <c r="E195" s="211"/>
      <c r="F195" s="208"/>
      <c r="G195" s="190">
        <v>2008046</v>
      </c>
      <c r="H195" s="191"/>
      <c r="I195" s="190">
        <v>0</v>
      </c>
      <c r="J195" s="191"/>
      <c r="K195" s="207">
        <v>2008046</v>
      </c>
      <c r="L195" s="208"/>
      <c r="M195" s="191"/>
      <c r="N195" s="207">
        <v>0</v>
      </c>
      <c r="O195" s="208"/>
      <c r="P195" s="191"/>
      <c r="Q195" s="190">
        <v>0</v>
      </c>
      <c r="R195" s="191"/>
      <c r="S195" s="190">
        <v>0</v>
      </c>
      <c r="T195" s="191"/>
      <c r="U195" s="207">
        <v>2008046</v>
      </c>
      <c r="V195" s="208"/>
      <c r="W195" s="191"/>
      <c r="X195" s="207">
        <v>0</v>
      </c>
      <c r="Y195" s="208"/>
      <c r="Z195" s="180"/>
      <c r="AA195" s="180"/>
      <c r="AB195" s="55" t="s">
        <v>794</v>
      </c>
    </row>
    <row r="196" spans="1:28" ht="12.75" customHeight="1" x14ac:dyDescent="0.2">
      <c r="A196" s="209" t="s">
        <v>1396</v>
      </c>
      <c r="B196" s="208"/>
      <c r="C196" s="210" t="s">
        <v>1397</v>
      </c>
      <c r="D196" s="211"/>
      <c r="E196" s="211"/>
      <c r="F196" s="208"/>
      <c r="G196" s="190">
        <v>222400</v>
      </c>
      <c r="H196" s="191"/>
      <c r="I196" s="190">
        <v>0</v>
      </c>
      <c r="J196" s="191"/>
      <c r="K196" s="207">
        <v>222400</v>
      </c>
      <c r="L196" s="208"/>
      <c r="M196" s="191"/>
      <c r="N196" s="207">
        <v>0</v>
      </c>
      <c r="O196" s="208"/>
      <c r="P196" s="191"/>
      <c r="Q196" s="190">
        <v>0</v>
      </c>
      <c r="R196" s="191"/>
      <c r="S196" s="190">
        <v>0</v>
      </c>
      <c r="T196" s="191"/>
      <c r="U196" s="207">
        <v>222400</v>
      </c>
      <c r="V196" s="208"/>
      <c r="W196" s="191"/>
      <c r="X196" s="207">
        <v>0</v>
      </c>
      <c r="Y196" s="208"/>
      <c r="Z196" s="180"/>
      <c r="AA196" s="180"/>
      <c r="AB196" s="140" t="s">
        <v>809</v>
      </c>
    </row>
    <row r="197" spans="1:28" s="2" customFormat="1" ht="12.75" customHeight="1" x14ac:dyDescent="0.2">
      <c r="A197" s="209" t="s">
        <v>204</v>
      </c>
      <c r="B197" s="208"/>
      <c r="C197" s="210" t="s">
        <v>205</v>
      </c>
      <c r="D197" s="211"/>
      <c r="E197" s="211"/>
      <c r="F197" s="208"/>
      <c r="G197" s="190">
        <v>974909</v>
      </c>
      <c r="H197" s="191"/>
      <c r="I197" s="190">
        <v>0</v>
      </c>
      <c r="J197" s="191"/>
      <c r="K197" s="207">
        <v>974909</v>
      </c>
      <c r="L197" s="208"/>
      <c r="M197" s="191"/>
      <c r="N197" s="207">
        <v>0</v>
      </c>
      <c r="O197" s="208"/>
      <c r="P197" s="191"/>
      <c r="Q197" s="190">
        <v>0</v>
      </c>
      <c r="R197" s="191"/>
      <c r="S197" s="190">
        <v>0</v>
      </c>
      <c r="T197" s="191"/>
      <c r="U197" s="207">
        <v>974909</v>
      </c>
      <c r="V197" s="208"/>
      <c r="W197" s="191"/>
      <c r="X197" s="207">
        <v>0</v>
      </c>
      <c r="Y197" s="208"/>
      <c r="Z197" s="180"/>
      <c r="AA197" s="180"/>
      <c r="AB197" s="55" t="s">
        <v>812</v>
      </c>
    </row>
    <row r="198" spans="1:28" s="2" customFormat="1" ht="12.75" customHeight="1" x14ac:dyDescent="0.2">
      <c r="A198" s="209" t="s">
        <v>206</v>
      </c>
      <c r="B198" s="208"/>
      <c r="C198" s="210" t="s">
        <v>158</v>
      </c>
      <c r="D198" s="211"/>
      <c r="E198" s="211"/>
      <c r="F198" s="208"/>
      <c r="G198" s="190">
        <v>40677479</v>
      </c>
      <c r="H198" s="191"/>
      <c r="I198" s="190">
        <v>0</v>
      </c>
      <c r="J198" s="191"/>
      <c r="K198" s="207">
        <v>40677479</v>
      </c>
      <c r="L198" s="208"/>
      <c r="M198" s="191"/>
      <c r="N198" s="207">
        <v>0</v>
      </c>
      <c r="O198" s="208"/>
      <c r="P198" s="191"/>
      <c r="Q198" s="190">
        <v>0</v>
      </c>
      <c r="R198" s="191"/>
      <c r="S198" s="190">
        <v>0</v>
      </c>
      <c r="T198" s="191"/>
      <c r="U198" s="207">
        <v>40677479</v>
      </c>
      <c r="V198" s="208"/>
      <c r="W198" s="191"/>
      <c r="X198" s="207">
        <v>0</v>
      </c>
      <c r="Y198" s="208"/>
      <c r="Z198" s="180"/>
      <c r="AA198" s="180"/>
      <c r="AB198" s="55" t="s">
        <v>817</v>
      </c>
    </row>
    <row r="199" spans="1:28" s="2" customFormat="1" ht="12.75" customHeight="1" x14ac:dyDescent="0.2">
      <c r="A199" s="209" t="s">
        <v>207</v>
      </c>
      <c r="B199" s="208"/>
      <c r="C199" s="210" t="s">
        <v>160</v>
      </c>
      <c r="D199" s="211"/>
      <c r="E199" s="211"/>
      <c r="F199" s="208"/>
      <c r="G199" s="190">
        <v>61649015</v>
      </c>
      <c r="H199" s="191"/>
      <c r="I199" s="190">
        <v>0</v>
      </c>
      <c r="J199" s="191"/>
      <c r="K199" s="207">
        <v>61649015</v>
      </c>
      <c r="L199" s="208"/>
      <c r="M199" s="191"/>
      <c r="N199" s="207">
        <v>0</v>
      </c>
      <c r="O199" s="208"/>
      <c r="P199" s="191"/>
      <c r="Q199" s="190">
        <v>0</v>
      </c>
      <c r="R199" s="191"/>
      <c r="S199" s="190">
        <v>0</v>
      </c>
      <c r="T199" s="191"/>
      <c r="U199" s="207">
        <v>61649015</v>
      </c>
      <c r="V199" s="208"/>
      <c r="W199" s="191"/>
      <c r="X199" s="207">
        <v>0</v>
      </c>
      <c r="Y199" s="208"/>
      <c r="Z199" s="180"/>
      <c r="AA199" s="180"/>
      <c r="AB199" s="55" t="s">
        <v>821</v>
      </c>
    </row>
    <row r="200" spans="1:28" s="2" customFormat="1" ht="12.75" customHeight="1" x14ac:dyDescent="0.2">
      <c r="A200" s="209" t="s">
        <v>208</v>
      </c>
      <c r="B200" s="208"/>
      <c r="C200" s="210" t="s">
        <v>209</v>
      </c>
      <c r="D200" s="211"/>
      <c r="E200" s="211"/>
      <c r="F200" s="208"/>
      <c r="G200" s="190">
        <v>1848361</v>
      </c>
      <c r="H200" s="191"/>
      <c r="I200" s="190">
        <v>0</v>
      </c>
      <c r="J200" s="191"/>
      <c r="K200" s="207">
        <v>1848361</v>
      </c>
      <c r="L200" s="208"/>
      <c r="M200" s="191"/>
      <c r="N200" s="207">
        <v>0</v>
      </c>
      <c r="O200" s="208"/>
      <c r="P200" s="191"/>
      <c r="Q200" s="190">
        <v>0</v>
      </c>
      <c r="R200" s="191"/>
      <c r="S200" s="190">
        <v>0</v>
      </c>
      <c r="T200" s="191"/>
      <c r="U200" s="207">
        <v>1848361</v>
      </c>
      <c r="V200" s="208"/>
      <c r="W200" s="191"/>
      <c r="X200" s="207">
        <v>0</v>
      </c>
      <c r="Y200" s="208"/>
      <c r="Z200" s="180"/>
      <c r="AA200" s="180"/>
      <c r="AB200" s="55" t="s">
        <v>827</v>
      </c>
    </row>
    <row r="201" spans="1:28" s="2" customFormat="1" ht="12.75" customHeight="1" x14ac:dyDescent="0.2">
      <c r="A201" s="209" t="s">
        <v>210</v>
      </c>
      <c r="B201" s="208"/>
      <c r="C201" s="210" t="s">
        <v>166</v>
      </c>
      <c r="D201" s="211"/>
      <c r="E201" s="211"/>
      <c r="F201" s="208"/>
      <c r="G201" s="190">
        <v>37083767</v>
      </c>
      <c r="H201" s="191"/>
      <c r="I201" s="190">
        <v>0</v>
      </c>
      <c r="J201" s="191"/>
      <c r="K201" s="207">
        <v>37083767</v>
      </c>
      <c r="L201" s="208"/>
      <c r="M201" s="191"/>
      <c r="N201" s="207">
        <v>0</v>
      </c>
      <c r="O201" s="208"/>
      <c r="P201" s="191"/>
      <c r="Q201" s="190">
        <v>0</v>
      </c>
      <c r="R201" s="191"/>
      <c r="S201" s="190">
        <v>0</v>
      </c>
      <c r="T201" s="191"/>
      <c r="U201" s="207">
        <v>37083767</v>
      </c>
      <c r="V201" s="208"/>
      <c r="W201" s="191"/>
      <c r="X201" s="207">
        <v>0</v>
      </c>
      <c r="Y201" s="208"/>
      <c r="Z201" s="180"/>
      <c r="AA201" s="180"/>
      <c r="AB201" s="55" t="s">
        <v>830</v>
      </c>
    </row>
    <row r="202" spans="1:28" s="2" customFormat="1" ht="12.75" customHeight="1" x14ac:dyDescent="0.2">
      <c r="A202" s="209" t="s">
        <v>211</v>
      </c>
      <c r="B202" s="208"/>
      <c r="C202" s="210" t="s">
        <v>212</v>
      </c>
      <c r="D202" s="211"/>
      <c r="E202" s="211"/>
      <c r="F202" s="208"/>
      <c r="G202" s="190">
        <v>11469758</v>
      </c>
      <c r="H202" s="191"/>
      <c r="I202" s="190">
        <v>0</v>
      </c>
      <c r="J202" s="191"/>
      <c r="K202" s="207">
        <v>11469758</v>
      </c>
      <c r="L202" s="208"/>
      <c r="M202" s="191"/>
      <c r="N202" s="207">
        <v>0</v>
      </c>
      <c r="O202" s="208"/>
      <c r="P202" s="191"/>
      <c r="Q202" s="190">
        <v>0</v>
      </c>
      <c r="R202" s="191"/>
      <c r="S202" s="190">
        <v>0</v>
      </c>
      <c r="T202" s="191"/>
      <c r="U202" s="207">
        <v>11469758</v>
      </c>
      <c r="V202" s="208"/>
      <c r="W202" s="191"/>
      <c r="X202" s="207">
        <v>0</v>
      </c>
      <c r="Y202" s="208"/>
      <c r="Z202" s="180"/>
      <c r="AA202" s="180"/>
      <c r="AB202" s="55" t="s">
        <v>835</v>
      </c>
    </row>
    <row r="203" spans="1:28" s="143" customFormat="1" ht="12.75" customHeight="1" x14ac:dyDescent="0.2">
      <c r="A203" s="209" t="s">
        <v>213</v>
      </c>
      <c r="B203" s="208"/>
      <c r="C203" s="210" t="s">
        <v>214</v>
      </c>
      <c r="D203" s="211"/>
      <c r="E203" s="211"/>
      <c r="F203" s="208"/>
      <c r="G203" s="190">
        <v>119972132</v>
      </c>
      <c r="H203" s="191"/>
      <c r="I203" s="190">
        <v>0</v>
      </c>
      <c r="J203" s="191"/>
      <c r="K203" s="207">
        <v>119972132</v>
      </c>
      <c r="L203" s="208"/>
      <c r="M203" s="191"/>
      <c r="N203" s="207">
        <v>0</v>
      </c>
      <c r="O203" s="208"/>
      <c r="P203" s="191"/>
      <c r="Q203" s="190">
        <v>0</v>
      </c>
      <c r="R203" s="191"/>
      <c r="S203" s="190">
        <v>0</v>
      </c>
      <c r="T203" s="191"/>
      <c r="U203" s="207">
        <v>119972132</v>
      </c>
      <c r="V203" s="208"/>
      <c r="W203" s="191"/>
      <c r="X203" s="207">
        <v>0</v>
      </c>
      <c r="Y203" s="208"/>
      <c r="Z203" s="180"/>
      <c r="AA203" s="180"/>
      <c r="AB203" s="55" t="s">
        <v>837</v>
      </c>
    </row>
    <row r="204" spans="1:28" s="143" customFormat="1" ht="12.75" customHeight="1" x14ac:dyDescent="0.2">
      <c r="A204" s="209" t="s">
        <v>1459</v>
      </c>
      <c r="B204" s="208"/>
      <c r="C204" s="210" t="s">
        <v>1455</v>
      </c>
      <c r="D204" s="211"/>
      <c r="E204" s="211"/>
      <c r="F204" s="208"/>
      <c r="G204" s="190">
        <v>43594</v>
      </c>
      <c r="H204" s="191"/>
      <c r="I204" s="190">
        <v>0</v>
      </c>
      <c r="J204" s="191"/>
      <c r="K204" s="207">
        <v>43594</v>
      </c>
      <c r="L204" s="208"/>
      <c r="M204" s="191"/>
      <c r="N204" s="207">
        <v>0</v>
      </c>
      <c r="O204" s="208"/>
      <c r="P204" s="191"/>
      <c r="Q204" s="190">
        <v>0</v>
      </c>
      <c r="R204" s="191"/>
      <c r="S204" s="190">
        <v>0</v>
      </c>
      <c r="T204" s="191"/>
      <c r="U204" s="207">
        <v>43594</v>
      </c>
      <c r="V204" s="208"/>
      <c r="W204" s="191"/>
      <c r="X204" s="207">
        <v>0</v>
      </c>
      <c r="Y204" s="208"/>
      <c r="Z204" s="180"/>
      <c r="AA204" s="180"/>
      <c r="AB204" s="55" t="s">
        <v>842</v>
      </c>
    </row>
    <row r="205" spans="1:28" s="143" customFormat="1" ht="12.75" customHeight="1" x14ac:dyDescent="0.2">
      <c r="A205" s="209" t="s">
        <v>215</v>
      </c>
      <c r="B205" s="208"/>
      <c r="C205" s="210" t="s">
        <v>170</v>
      </c>
      <c r="D205" s="211"/>
      <c r="E205" s="211"/>
      <c r="F205" s="208"/>
      <c r="G205" s="190">
        <v>212823734</v>
      </c>
      <c r="H205" s="191"/>
      <c r="I205" s="190">
        <v>0</v>
      </c>
      <c r="J205" s="191"/>
      <c r="K205" s="207">
        <v>212823734</v>
      </c>
      <c r="L205" s="208"/>
      <c r="M205" s="191"/>
      <c r="N205" s="207">
        <v>0</v>
      </c>
      <c r="O205" s="208"/>
      <c r="P205" s="191"/>
      <c r="Q205" s="190">
        <v>0</v>
      </c>
      <c r="R205" s="191"/>
      <c r="S205" s="190">
        <v>0</v>
      </c>
      <c r="T205" s="191"/>
      <c r="U205" s="207">
        <v>212823734</v>
      </c>
      <c r="V205" s="208"/>
      <c r="W205" s="191"/>
      <c r="X205" s="207">
        <v>0</v>
      </c>
      <c r="Y205" s="208"/>
      <c r="Z205" s="180"/>
      <c r="AA205" s="180"/>
      <c r="AB205" s="55" t="s">
        <v>853</v>
      </c>
    </row>
    <row r="206" spans="1:28" s="143" customFormat="1" ht="12.75" customHeight="1" x14ac:dyDescent="0.2">
      <c r="A206" s="209" t="s">
        <v>216</v>
      </c>
      <c r="B206" s="208"/>
      <c r="C206" s="210" t="s">
        <v>172</v>
      </c>
      <c r="D206" s="211"/>
      <c r="E206" s="211"/>
      <c r="F206" s="208"/>
      <c r="G206" s="190">
        <v>277878834</v>
      </c>
      <c r="H206" s="191"/>
      <c r="I206" s="190">
        <v>0</v>
      </c>
      <c r="J206" s="191"/>
      <c r="K206" s="207">
        <v>277878834</v>
      </c>
      <c r="L206" s="208"/>
      <c r="M206" s="191"/>
      <c r="N206" s="207">
        <v>0</v>
      </c>
      <c r="O206" s="208"/>
      <c r="P206" s="191"/>
      <c r="Q206" s="190">
        <v>0</v>
      </c>
      <c r="R206" s="191"/>
      <c r="S206" s="190">
        <v>0</v>
      </c>
      <c r="T206" s="191"/>
      <c r="U206" s="207">
        <v>277878834</v>
      </c>
      <c r="V206" s="208"/>
      <c r="W206" s="191"/>
      <c r="X206" s="207">
        <v>0</v>
      </c>
      <c r="Y206" s="208"/>
      <c r="Z206" s="180"/>
      <c r="AA206" s="180"/>
      <c r="AB206" s="55" t="s">
        <v>854</v>
      </c>
    </row>
    <row r="207" spans="1:28" s="143" customFormat="1" ht="12.75" customHeight="1" x14ac:dyDescent="0.2">
      <c r="A207" s="209" t="s">
        <v>217</v>
      </c>
      <c r="B207" s="208"/>
      <c r="C207" s="210" t="s">
        <v>174</v>
      </c>
      <c r="D207" s="211"/>
      <c r="E207" s="211"/>
      <c r="F207" s="208"/>
      <c r="G207" s="190">
        <v>22677275</v>
      </c>
      <c r="H207" s="191"/>
      <c r="I207" s="190">
        <v>0</v>
      </c>
      <c r="J207" s="191"/>
      <c r="K207" s="207">
        <v>22677275</v>
      </c>
      <c r="L207" s="208"/>
      <c r="M207" s="191"/>
      <c r="N207" s="207">
        <v>0</v>
      </c>
      <c r="O207" s="208"/>
      <c r="P207" s="191"/>
      <c r="Q207" s="190">
        <v>0</v>
      </c>
      <c r="R207" s="191"/>
      <c r="S207" s="190">
        <v>0</v>
      </c>
      <c r="T207" s="191"/>
      <c r="U207" s="207">
        <v>22677275</v>
      </c>
      <c r="V207" s="208"/>
      <c r="W207" s="191"/>
      <c r="X207" s="207">
        <v>0</v>
      </c>
      <c r="Y207" s="208"/>
      <c r="Z207" s="180"/>
      <c r="AA207" s="180"/>
      <c r="AB207" s="55" t="s">
        <v>855</v>
      </c>
    </row>
    <row r="208" spans="1:28" s="143" customFormat="1" ht="12.75" customHeight="1" x14ac:dyDescent="0.2">
      <c r="A208" s="209" t="s">
        <v>1398</v>
      </c>
      <c r="B208" s="208"/>
      <c r="C208" s="210" t="s">
        <v>1399</v>
      </c>
      <c r="D208" s="211"/>
      <c r="E208" s="211"/>
      <c r="F208" s="208"/>
      <c r="G208" s="190">
        <v>1876783</v>
      </c>
      <c r="H208" s="191"/>
      <c r="I208" s="190">
        <v>0</v>
      </c>
      <c r="J208" s="191"/>
      <c r="K208" s="207">
        <v>1876783</v>
      </c>
      <c r="L208" s="208"/>
      <c r="M208" s="191"/>
      <c r="N208" s="207">
        <v>0</v>
      </c>
      <c r="O208" s="208"/>
      <c r="P208" s="191"/>
      <c r="Q208" s="190">
        <v>0</v>
      </c>
      <c r="R208" s="191"/>
      <c r="S208" s="190">
        <v>0</v>
      </c>
      <c r="T208" s="191"/>
      <c r="U208" s="207">
        <v>1876783</v>
      </c>
      <c r="V208" s="208"/>
      <c r="W208" s="191"/>
      <c r="X208" s="207">
        <v>0</v>
      </c>
      <c r="Y208" s="208"/>
      <c r="Z208" s="180"/>
      <c r="AA208" s="180"/>
      <c r="AB208" s="140" t="s">
        <v>858</v>
      </c>
    </row>
    <row r="209" spans="1:28" s="143" customFormat="1" ht="12.75" customHeight="1" x14ac:dyDescent="0.2">
      <c r="A209" s="209" t="s">
        <v>218</v>
      </c>
      <c r="B209" s="208"/>
      <c r="C209" s="210" t="s">
        <v>176</v>
      </c>
      <c r="D209" s="211"/>
      <c r="E209" s="211"/>
      <c r="F209" s="208"/>
      <c r="G209" s="190">
        <v>608810088</v>
      </c>
      <c r="H209" s="191"/>
      <c r="I209" s="190">
        <v>0</v>
      </c>
      <c r="J209" s="191"/>
      <c r="K209" s="207">
        <v>608810088</v>
      </c>
      <c r="L209" s="208"/>
      <c r="M209" s="191"/>
      <c r="N209" s="207">
        <v>0</v>
      </c>
      <c r="O209" s="208"/>
      <c r="P209" s="191"/>
      <c r="Q209" s="190">
        <v>0</v>
      </c>
      <c r="R209" s="191"/>
      <c r="S209" s="190">
        <v>0</v>
      </c>
      <c r="T209" s="191"/>
      <c r="U209" s="207">
        <v>608810088</v>
      </c>
      <c r="V209" s="208"/>
      <c r="W209" s="191"/>
      <c r="X209" s="207">
        <v>0</v>
      </c>
      <c r="Y209" s="208"/>
      <c r="Z209" s="180"/>
      <c r="AA209" s="180"/>
      <c r="AB209" s="55" t="s">
        <v>861</v>
      </c>
    </row>
    <row r="210" spans="1:28" s="143" customFormat="1" ht="12.75" customHeight="1" x14ac:dyDescent="0.2">
      <c r="A210" s="209" t="s">
        <v>219</v>
      </c>
      <c r="B210" s="208"/>
      <c r="C210" s="210" t="s">
        <v>178</v>
      </c>
      <c r="D210" s="211"/>
      <c r="E210" s="211"/>
      <c r="F210" s="208"/>
      <c r="G210" s="190">
        <v>81640162</v>
      </c>
      <c r="H210" s="191"/>
      <c r="I210" s="190">
        <v>0</v>
      </c>
      <c r="J210" s="191"/>
      <c r="K210" s="207">
        <v>81640162</v>
      </c>
      <c r="L210" s="208"/>
      <c r="M210" s="191"/>
      <c r="N210" s="207">
        <v>0</v>
      </c>
      <c r="O210" s="208"/>
      <c r="P210" s="191"/>
      <c r="Q210" s="190">
        <v>0</v>
      </c>
      <c r="R210" s="191"/>
      <c r="S210" s="190">
        <v>0</v>
      </c>
      <c r="T210" s="191"/>
      <c r="U210" s="207">
        <v>81640162</v>
      </c>
      <c r="V210" s="208"/>
      <c r="W210" s="191"/>
      <c r="X210" s="207">
        <v>0</v>
      </c>
      <c r="Y210" s="208"/>
      <c r="Z210" s="180"/>
      <c r="AA210" s="180"/>
      <c r="AB210" s="55" t="s">
        <v>861</v>
      </c>
    </row>
    <row r="211" spans="1:28" s="143" customFormat="1" ht="12.75" customHeight="1" x14ac:dyDescent="0.2">
      <c r="A211" s="209" t="s">
        <v>220</v>
      </c>
      <c r="B211" s="208"/>
      <c r="C211" s="210" t="s">
        <v>180</v>
      </c>
      <c r="D211" s="211"/>
      <c r="E211" s="211"/>
      <c r="F211" s="208"/>
      <c r="G211" s="190">
        <v>2393844</v>
      </c>
      <c r="H211" s="191"/>
      <c r="I211" s="190">
        <v>0</v>
      </c>
      <c r="J211" s="191"/>
      <c r="K211" s="207">
        <v>2393844</v>
      </c>
      <c r="L211" s="208"/>
      <c r="M211" s="191"/>
      <c r="N211" s="207">
        <v>0</v>
      </c>
      <c r="O211" s="208"/>
      <c r="P211" s="191"/>
      <c r="Q211" s="190">
        <v>0</v>
      </c>
      <c r="R211" s="191"/>
      <c r="S211" s="190">
        <v>0</v>
      </c>
      <c r="T211" s="191"/>
      <c r="U211" s="207">
        <v>2393844</v>
      </c>
      <c r="V211" s="208"/>
      <c r="W211" s="191"/>
      <c r="X211" s="207">
        <v>0</v>
      </c>
      <c r="Y211" s="208"/>
      <c r="Z211" s="180"/>
      <c r="AA211" s="180"/>
      <c r="AB211" s="55" t="s">
        <v>861</v>
      </c>
    </row>
    <row r="212" spans="1:28" s="143" customFormat="1" ht="12.75" customHeight="1" x14ac:dyDescent="0.2">
      <c r="A212" s="209" t="s">
        <v>221</v>
      </c>
      <c r="B212" s="208"/>
      <c r="C212" s="210" t="s">
        <v>182</v>
      </c>
      <c r="D212" s="211"/>
      <c r="E212" s="211"/>
      <c r="F212" s="208"/>
      <c r="G212" s="190">
        <v>797977</v>
      </c>
      <c r="H212" s="191"/>
      <c r="I212" s="190">
        <v>0</v>
      </c>
      <c r="J212" s="191"/>
      <c r="K212" s="207">
        <v>797977</v>
      </c>
      <c r="L212" s="208"/>
      <c r="M212" s="191"/>
      <c r="N212" s="207">
        <v>0</v>
      </c>
      <c r="O212" s="208"/>
      <c r="P212" s="191"/>
      <c r="Q212" s="190">
        <v>0</v>
      </c>
      <c r="R212" s="191"/>
      <c r="S212" s="190">
        <v>0</v>
      </c>
      <c r="T212" s="191"/>
      <c r="U212" s="207">
        <v>797977</v>
      </c>
      <c r="V212" s="208"/>
      <c r="W212" s="191"/>
      <c r="X212" s="207">
        <v>0</v>
      </c>
      <c r="Y212" s="208"/>
      <c r="Z212" s="180"/>
      <c r="AA212" s="180"/>
      <c r="AB212" s="55" t="s">
        <v>861</v>
      </c>
    </row>
    <row r="213" spans="1:28" s="143" customFormat="1" ht="12.75" customHeight="1" x14ac:dyDescent="0.2">
      <c r="A213" s="209" t="s">
        <v>222</v>
      </c>
      <c r="B213" s="208"/>
      <c r="C213" s="210" t="s">
        <v>183</v>
      </c>
      <c r="D213" s="211"/>
      <c r="E213" s="211"/>
      <c r="F213" s="208"/>
      <c r="G213" s="190">
        <v>36547551</v>
      </c>
      <c r="H213" s="191"/>
      <c r="I213" s="190">
        <v>0</v>
      </c>
      <c r="J213" s="191"/>
      <c r="K213" s="207">
        <v>36547551</v>
      </c>
      <c r="L213" s="208"/>
      <c r="M213" s="191"/>
      <c r="N213" s="207">
        <v>0</v>
      </c>
      <c r="O213" s="208"/>
      <c r="P213" s="191"/>
      <c r="Q213" s="190">
        <v>0</v>
      </c>
      <c r="R213" s="191"/>
      <c r="S213" s="190">
        <v>0</v>
      </c>
      <c r="T213" s="191"/>
      <c r="U213" s="207">
        <v>36547551</v>
      </c>
      <c r="V213" s="208"/>
      <c r="W213" s="191"/>
      <c r="X213" s="207">
        <v>0</v>
      </c>
      <c r="Y213" s="208"/>
      <c r="Z213" s="180"/>
      <c r="AA213" s="180"/>
      <c r="AB213" s="55" t="s">
        <v>862</v>
      </c>
    </row>
    <row r="214" spans="1:28" s="143" customFormat="1" ht="12.75" customHeight="1" x14ac:dyDescent="0.2">
      <c r="A214" s="209" t="s">
        <v>223</v>
      </c>
      <c r="B214" s="208"/>
      <c r="C214" s="210" t="s">
        <v>185</v>
      </c>
      <c r="D214" s="211"/>
      <c r="E214" s="211"/>
      <c r="F214" s="208"/>
      <c r="G214" s="190">
        <v>116394</v>
      </c>
      <c r="H214" s="191"/>
      <c r="I214" s="190">
        <v>0</v>
      </c>
      <c r="J214" s="191"/>
      <c r="K214" s="207">
        <v>116394</v>
      </c>
      <c r="L214" s="208"/>
      <c r="M214" s="191"/>
      <c r="N214" s="207">
        <v>0</v>
      </c>
      <c r="O214" s="208"/>
      <c r="P214" s="191"/>
      <c r="Q214" s="190">
        <v>0</v>
      </c>
      <c r="R214" s="191"/>
      <c r="S214" s="190">
        <v>0</v>
      </c>
      <c r="T214" s="191"/>
      <c r="U214" s="207">
        <v>116394</v>
      </c>
      <c r="V214" s="208"/>
      <c r="W214" s="191"/>
      <c r="X214" s="207">
        <v>0</v>
      </c>
      <c r="Y214" s="208"/>
      <c r="Z214" s="180"/>
      <c r="AA214" s="180"/>
      <c r="AB214" s="55" t="s">
        <v>864</v>
      </c>
    </row>
    <row r="215" spans="1:28" s="143" customFormat="1" ht="12.75" customHeight="1" x14ac:dyDescent="0.2">
      <c r="A215" s="209" t="s">
        <v>224</v>
      </c>
      <c r="B215" s="208"/>
      <c r="C215" s="210" t="s">
        <v>187</v>
      </c>
      <c r="D215" s="211"/>
      <c r="E215" s="211"/>
      <c r="F215" s="208"/>
      <c r="G215" s="190">
        <v>507387</v>
      </c>
      <c r="H215" s="191"/>
      <c r="I215" s="190">
        <v>0</v>
      </c>
      <c r="J215" s="191"/>
      <c r="K215" s="207">
        <v>507387</v>
      </c>
      <c r="L215" s="208"/>
      <c r="M215" s="191"/>
      <c r="N215" s="207">
        <v>0</v>
      </c>
      <c r="O215" s="208"/>
      <c r="P215" s="191"/>
      <c r="Q215" s="190">
        <v>0</v>
      </c>
      <c r="R215" s="191"/>
      <c r="S215" s="190">
        <v>0</v>
      </c>
      <c r="T215" s="191"/>
      <c r="U215" s="207">
        <v>507387</v>
      </c>
      <c r="V215" s="208"/>
      <c r="W215" s="191"/>
      <c r="X215" s="207">
        <v>0</v>
      </c>
      <c r="Y215" s="208"/>
      <c r="Z215" s="180"/>
      <c r="AA215" s="180"/>
      <c r="AB215" s="55" t="s">
        <v>864</v>
      </c>
    </row>
    <row r="216" spans="1:28" s="143" customFormat="1" ht="12.75" customHeight="1" x14ac:dyDescent="0.2">
      <c r="A216" s="209" t="s">
        <v>225</v>
      </c>
      <c r="B216" s="208"/>
      <c r="C216" s="210" t="s">
        <v>189</v>
      </c>
      <c r="D216" s="211"/>
      <c r="E216" s="211"/>
      <c r="F216" s="208"/>
      <c r="G216" s="190">
        <v>3504119</v>
      </c>
      <c r="H216" s="191"/>
      <c r="I216" s="190">
        <v>0</v>
      </c>
      <c r="J216" s="191"/>
      <c r="K216" s="207">
        <v>3504119</v>
      </c>
      <c r="L216" s="208"/>
      <c r="M216" s="191"/>
      <c r="N216" s="207">
        <v>0</v>
      </c>
      <c r="O216" s="208"/>
      <c r="P216" s="191"/>
      <c r="Q216" s="190">
        <v>0</v>
      </c>
      <c r="R216" s="191"/>
      <c r="S216" s="190">
        <v>0</v>
      </c>
      <c r="T216" s="191"/>
      <c r="U216" s="207">
        <v>3504119</v>
      </c>
      <c r="V216" s="208"/>
      <c r="W216" s="191"/>
      <c r="X216" s="207">
        <v>0</v>
      </c>
      <c r="Y216" s="208"/>
      <c r="Z216" s="180"/>
      <c r="AA216" s="180"/>
      <c r="AB216" s="55" t="s">
        <v>864</v>
      </c>
    </row>
    <row r="217" spans="1:28" s="143" customFormat="1" ht="12.75" customHeight="1" x14ac:dyDescent="0.2">
      <c r="A217" s="209" t="s">
        <v>226</v>
      </c>
      <c r="B217" s="208"/>
      <c r="C217" s="210" t="s">
        <v>191</v>
      </c>
      <c r="D217" s="211"/>
      <c r="E217" s="211"/>
      <c r="F217" s="208"/>
      <c r="G217" s="190">
        <v>51416489</v>
      </c>
      <c r="H217" s="191"/>
      <c r="I217" s="190">
        <v>0</v>
      </c>
      <c r="J217" s="191"/>
      <c r="K217" s="207">
        <v>51416489</v>
      </c>
      <c r="L217" s="208"/>
      <c r="M217" s="191"/>
      <c r="N217" s="207">
        <v>0</v>
      </c>
      <c r="O217" s="208"/>
      <c r="P217" s="191"/>
      <c r="Q217" s="190">
        <v>0</v>
      </c>
      <c r="R217" s="191"/>
      <c r="S217" s="190">
        <v>0</v>
      </c>
      <c r="T217" s="191"/>
      <c r="U217" s="207">
        <v>51416489</v>
      </c>
      <c r="V217" s="208"/>
      <c r="W217" s="191"/>
      <c r="X217" s="207">
        <v>0</v>
      </c>
      <c r="Y217" s="208"/>
      <c r="Z217" s="180"/>
      <c r="AA217" s="180"/>
      <c r="AB217" s="55" t="s">
        <v>864</v>
      </c>
    </row>
    <row r="218" spans="1:28" s="143" customFormat="1" ht="12.75" customHeight="1" x14ac:dyDescent="0.2">
      <c r="A218" s="209" t="s">
        <v>227</v>
      </c>
      <c r="B218" s="208"/>
      <c r="C218" s="210" t="s">
        <v>195</v>
      </c>
      <c r="D218" s="211"/>
      <c r="E218" s="211"/>
      <c r="F218" s="208"/>
      <c r="G218" s="190">
        <v>11261218</v>
      </c>
      <c r="H218" s="191"/>
      <c r="I218" s="190">
        <v>0</v>
      </c>
      <c r="J218" s="191"/>
      <c r="K218" s="207">
        <v>11261218</v>
      </c>
      <c r="L218" s="208"/>
      <c r="M218" s="191"/>
      <c r="N218" s="207">
        <v>0</v>
      </c>
      <c r="O218" s="208"/>
      <c r="P218" s="191"/>
      <c r="Q218" s="190">
        <v>0</v>
      </c>
      <c r="R218" s="191"/>
      <c r="S218" s="190">
        <v>0</v>
      </c>
      <c r="T218" s="191"/>
      <c r="U218" s="207">
        <v>11261218</v>
      </c>
      <c r="V218" s="208"/>
      <c r="W218" s="191"/>
      <c r="X218" s="207">
        <v>0</v>
      </c>
      <c r="Y218" s="208"/>
      <c r="Z218" s="180"/>
      <c r="AA218" s="180"/>
      <c r="AB218" s="55" t="s">
        <v>867</v>
      </c>
    </row>
    <row r="219" spans="1:28" s="143" customFormat="1" ht="12.75" customHeight="1" x14ac:dyDescent="0.2">
      <c r="A219" s="209" t="s">
        <v>228</v>
      </c>
      <c r="B219" s="208"/>
      <c r="C219" s="210" t="s">
        <v>197</v>
      </c>
      <c r="D219" s="211"/>
      <c r="E219" s="211"/>
      <c r="F219" s="208"/>
      <c r="G219" s="190">
        <v>41072174</v>
      </c>
      <c r="H219" s="191"/>
      <c r="I219" s="190">
        <v>0</v>
      </c>
      <c r="J219" s="191"/>
      <c r="K219" s="207">
        <v>41072174</v>
      </c>
      <c r="L219" s="208"/>
      <c r="M219" s="191"/>
      <c r="N219" s="207">
        <v>0</v>
      </c>
      <c r="O219" s="208"/>
      <c r="P219" s="191"/>
      <c r="Q219" s="190">
        <v>0</v>
      </c>
      <c r="R219" s="191"/>
      <c r="S219" s="190">
        <v>0</v>
      </c>
      <c r="T219" s="191"/>
      <c r="U219" s="207">
        <v>41072174</v>
      </c>
      <c r="V219" s="208"/>
      <c r="W219" s="191"/>
      <c r="X219" s="207">
        <v>0</v>
      </c>
      <c r="Y219" s="208"/>
      <c r="Z219" s="180"/>
      <c r="AA219" s="180"/>
      <c r="AB219" s="55" t="s">
        <v>867</v>
      </c>
    </row>
    <row r="220" spans="1:28" s="143" customFormat="1" ht="12.75" customHeight="1" x14ac:dyDescent="0.2">
      <c r="A220" s="209" t="s">
        <v>229</v>
      </c>
      <c r="B220" s="208"/>
      <c r="C220" s="210" t="s">
        <v>230</v>
      </c>
      <c r="D220" s="211"/>
      <c r="E220" s="211"/>
      <c r="F220" s="208"/>
      <c r="G220" s="190">
        <v>54861271</v>
      </c>
      <c r="H220" s="191"/>
      <c r="I220" s="190">
        <v>0</v>
      </c>
      <c r="J220" s="191"/>
      <c r="K220" s="207">
        <v>54861271</v>
      </c>
      <c r="L220" s="208"/>
      <c r="M220" s="191"/>
      <c r="N220" s="207">
        <v>0</v>
      </c>
      <c r="O220" s="208"/>
      <c r="P220" s="191"/>
      <c r="Q220" s="190">
        <v>0</v>
      </c>
      <c r="R220" s="191"/>
      <c r="S220" s="190">
        <v>0</v>
      </c>
      <c r="T220" s="191"/>
      <c r="U220" s="207">
        <v>54861271</v>
      </c>
      <c r="V220" s="208"/>
      <c r="W220" s="191"/>
      <c r="X220" s="207">
        <v>0</v>
      </c>
      <c r="Y220" s="208"/>
      <c r="Z220" s="180"/>
      <c r="AA220" s="180"/>
      <c r="AB220" s="55" t="s">
        <v>867</v>
      </c>
    </row>
    <row r="221" spans="1:28" s="143" customFormat="1" ht="12.75" customHeight="1" x14ac:dyDescent="0.2">
      <c r="A221" s="209" t="s">
        <v>1351</v>
      </c>
      <c r="B221" s="208"/>
      <c r="C221" s="210" t="s">
        <v>747</v>
      </c>
      <c r="D221" s="211"/>
      <c r="E221" s="211"/>
      <c r="F221" s="208"/>
      <c r="G221" s="190">
        <v>9671697</v>
      </c>
      <c r="H221" s="191"/>
      <c r="I221" s="190">
        <v>0</v>
      </c>
      <c r="J221" s="191"/>
      <c r="K221" s="207">
        <v>9671697</v>
      </c>
      <c r="L221" s="208"/>
      <c r="M221" s="191"/>
      <c r="N221" s="207">
        <v>0</v>
      </c>
      <c r="O221" s="208"/>
      <c r="P221" s="191"/>
      <c r="Q221" s="190">
        <v>0</v>
      </c>
      <c r="R221" s="191"/>
      <c r="S221" s="190">
        <v>0</v>
      </c>
      <c r="T221" s="191"/>
      <c r="U221" s="207">
        <v>9671697</v>
      </c>
      <c r="V221" s="208"/>
      <c r="W221" s="191"/>
      <c r="X221" s="207">
        <v>0</v>
      </c>
      <c r="Y221" s="208"/>
      <c r="Z221" s="180"/>
      <c r="AA221" s="180"/>
      <c r="AB221" s="55" t="s">
        <v>874</v>
      </c>
    </row>
    <row r="222" spans="1:28" s="143" customFormat="1" ht="12.75" customHeight="1" x14ac:dyDescent="0.2">
      <c r="A222" s="209" t="s">
        <v>1516</v>
      </c>
      <c r="B222" s="208"/>
      <c r="C222" s="210" t="s">
        <v>201</v>
      </c>
      <c r="D222" s="211"/>
      <c r="E222" s="211"/>
      <c r="F222" s="208"/>
      <c r="G222" s="190">
        <v>176559</v>
      </c>
      <c r="H222" s="191"/>
      <c r="I222" s="190">
        <v>0</v>
      </c>
      <c r="J222" s="191"/>
      <c r="K222" s="207">
        <v>176559</v>
      </c>
      <c r="L222" s="208"/>
      <c r="M222" s="191"/>
      <c r="N222" s="207">
        <v>0</v>
      </c>
      <c r="O222" s="208"/>
      <c r="P222" s="191"/>
      <c r="Q222" s="190">
        <v>0</v>
      </c>
      <c r="R222" s="191"/>
      <c r="S222" s="190">
        <v>0</v>
      </c>
      <c r="T222" s="191"/>
      <c r="U222" s="207">
        <v>176559</v>
      </c>
      <c r="V222" s="208"/>
      <c r="W222" s="191"/>
      <c r="X222" s="207">
        <v>0</v>
      </c>
      <c r="Y222" s="208"/>
      <c r="Z222" s="180"/>
      <c r="AA222" s="180"/>
      <c r="AB222" s="140" t="s">
        <v>886</v>
      </c>
    </row>
    <row r="223" spans="1:28" s="143" customFormat="1" ht="12.75" customHeight="1" x14ac:dyDescent="0.2">
      <c r="A223" s="209" t="s">
        <v>1517</v>
      </c>
      <c r="B223" s="208"/>
      <c r="C223" s="210" t="s">
        <v>778</v>
      </c>
      <c r="D223" s="211"/>
      <c r="E223" s="211"/>
      <c r="F223" s="208"/>
      <c r="G223" s="190">
        <v>18293632</v>
      </c>
      <c r="H223" s="191"/>
      <c r="I223" s="190">
        <v>0</v>
      </c>
      <c r="J223" s="191"/>
      <c r="K223" s="207">
        <v>18293632</v>
      </c>
      <c r="L223" s="208"/>
      <c r="M223" s="191"/>
      <c r="N223" s="207">
        <v>0</v>
      </c>
      <c r="O223" s="208"/>
      <c r="P223" s="191"/>
      <c r="Q223" s="190">
        <v>0</v>
      </c>
      <c r="R223" s="191"/>
      <c r="S223" s="190">
        <v>0</v>
      </c>
      <c r="T223" s="191"/>
      <c r="U223" s="207">
        <v>18293632</v>
      </c>
      <c r="V223" s="208"/>
      <c r="W223" s="191"/>
      <c r="X223" s="207">
        <v>0</v>
      </c>
      <c r="Y223" s="208"/>
      <c r="Z223" s="180"/>
      <c r="AA223" s="180"/>
      <c r="AB223" s="140" t="s">
        <v>891</v>
      </c>
    </row>
    <row r="224" spans="1:28" s="143" customFormat="1" ht="12.75" customHeight="1" x14ac:dyDescent="0.2">
      <c r="A224" s="209" t="s">
        <v>1611</v>
      </c>
      <c r="B224" s="208"/>
      <c r="C224" s="210" t="s">
        <v>782</v>
      </c>
      <c r="D224" s="211"/>
      <c r="E224" s="211"/>
      <c r="F224" s="208"/>
      <c r="G224" s="190">
        <v>15062150</v>
      </c>
      <c r="H224" s="191"/>
      <c r="I224" s="190">
        <v>0</v>
      </c>
      <c r="J224" s="191"/>
      <c r="K224" s="207">
        <v>15062150</v>
      </c>
      <c r="L224" s="208"/>
      <c r="M224" s="191"/>
      <c r="N224" s="207">
        <v>0</v>
      </c>
      <c r="O224" s="208"/>
      <c r="P224" s="191"/>
      <c r="Q224" s="190">
        <v>0</v>
      </c>
      <c r="R224" s="191"/>
      <c r="S224" s="190">
        <v>0</v>
      </c>
      <c r="T224" s="191"/>
      <c r="U224" s="207">
        <v>15062150</v>
      </c>
      <c r="V224" s="208"/>
      <c r="W224" s="191"/>
      <c r="X224" s="207">
        <v>0</v>
      </c>
      <c r="Y224" s="208"/>
      <c r="Z224" s="180"/>
      <c r="AA224" s="180"/>
      <c r="AB224" s="140" t="s">
        <v>891</v>
      </c>
    </row>
    <row r="225" spans="1:28" s="143" customFormat="1" ht="12.75" customHeight="1" x14ac:dyDescent="0.2">
      <c r="A225" s="209" t="s">
        <v>1400</v>
      </c>
      <c r="B225" s="208"/>
      <c r="C225" s="210" t="s">
        <v>784</v>
      </c>
      <c r="D225" s="211"/>
      <c r="E225" s="211"/>
      <c r="F225" s="208"/>
      <c r="G225" s="190">
        <v>3671919</v>
      </c>
      <c r="H225" s="191"/>
      <c r="I225" s="190">
        <v>0</v>
      </c>
      <c r="J225" s="191"/>
      <c r="K225" s="207">
        <v>3671919</v>
      </c>
      <c r="L225" s="208"/>
      <c r="M225" s="191"/>
      <c r="N225" s="207">
        <v>0</v>
      </c>
      <c r="O225" s="208"/>
      <c r="P225" s="191"/>
      <c r="Q225" s="190">
        <v>0</v>
      </c>
      <c r="R225" s="191"/>
      <c r="S225" s="190">
        <v>0</v>
      </c>
      <c r="T225" s="191"/>
      <c r="U225" s="207">
        <v>3671919</v>
      </c>
      <c r="V225" s="208"/>
      <c r="W225" s="191"/>
      <c r="X225" s="207">
        <v>0</v>
      </c>
      <c r="Y225" s="208"/>
      <c r="Z225" s="180"/>
      <c r="AA225" s="180"/>
      <c r="AB225" s="140" t="s">
        <v>893</v>
      </c>
    </row>
    <row r="226" spans="1:28" s="143" customFormat="1" ht="12.75" customHeight="1" x14ac:dyDescent="0.2">
      <c r="A226" s="209" t="s">
        <v>1401</v>
      </c>
      <c r="B226" s="208"/>
      <c r="C226" s="210" t="s">
        <v>790</v>
      </c>
      <c r="D226" s="211"/>
      <c r="E226" s="211"/>
      <c r="F226" s="208"/>
      <c r="G226" s="190">
        <v>400296</v>
      </c>
      <c r="H226" s="191"/>
      <c r="I226" s="190">
        <v>0</v>
      </c>
      <c r="J226" s="191"/>
      <c r="K226" s="207">
        <v>400296</v>
      </c>
      <c r="L226" s="208"/>
      <c r="M226" s="191"/>
      <c r="N226" s="207">
        <v>0</v>
      </c>
      <c r="O226" s="208"/>
      <c r="P226" s="191"/>
      <c r="Q226" s="190">
        <v>0</v>
      </c>
      <c r="R226" s="191"/>
      <c r="S226" s="190">
        <v>0</v>
      </c>
      <c r="T226" s="191"/>
      <c r="U226" s="207">
        <v>400296</v>
      </c>
      <c r="V226" s="208"/>
      <c r="W226" s="191"/>
      <c r="X226" s="207">
        <v>0</v>
      </c>
      <c r="Y226" s="208"/>
      <c r="Z226" s="180"/>
      <c r="AA226" s="180"/>
      <c r="AB226" s="140" t="s">
        <v>896</v>
      </c>
    </row>
    <row r="227" spans="1:28" s="143" customFormat="1" ht="12.75" customHeight="1" x14ac:dyDescent="0.2">
      <c r="A227" s="209" t="s">
        <v>231</v>
      </c>
      <c r="B227" s="208"/>
      <c r="C227" s="210" t="s">
        <v>232</v>
      </c>
      <c r="D227" s="211"/>
      <c r="E227" s="211"/>
      <c r="F227" s="208"/>
      <c r="G227" s="190">
        <v>99838104</v>
      </c>
      <c r="H227" s="191"/>
      <c r="I227" s="190">
        <v>0</v>
      </c>
      <c r="J227" s="191"/>
      <c r="K227" s="207">
        <v>99838104</v>
      </c>
      <c r="L227" s="208"/>
      <c r="M227" s="191"/>
      <c r="N227" s="207">
        <v>0</v>
      </c>
      <c r="O227" s="208"/>
      <c r="P227" s="191"/>
      <c r="Q227" s="190">
        <v>0</v>
      </c>
      <c r="R227" s="191"/>
      <c r="S227" s="190">
        <v>0</v>
      </c>
      <c r="T227" s="191"/>
      <c r="U227" s="207">
        <v>99838104</v>
      </c>
      <c r="V227" s="208"/>
      <c r="W227" s="191"/>
      <c r="X227" s="207">
        <v>0</v>
      </c>
      <c r="Y227" s="208"/>
      <c r="Z227" s="180"/>
      <c r="AA227" s="180"/>
      <c r="AB227" s="140" t="s">
        <v>899</v>
      </c>
    </row>
    <row r="228" spans="1:28" s="143" customFormat="1" ht="12.75" customHeight="1" x14ac:dyDescent="0.2">
      <c r="A228" s="209" t="s">
        <v>233</v>
      </c>
      <c r="B228" s="208"/>
      <c r="C228" s="210" t="s">
        <v>234</v>
      </c>
      <c r="D228" s="211"/>
      <c r="E228" s="211"/>
      <c r="F228" s="208"/>
      <c r="G228" s="190">
        <v>94911620</v>
      </c>
      <c r="H228" s="191"/>
      <c r="I228" s="190">
        <v>0</v>
      </c>
      <c r="J228" s="191"/>
      <c r="K228" s="207">
        <v>94911620</v>
      </c>
      <c r="L228" s="208"/>
      <c r="M228" s="191"/>
      <c r="N228" s="207">
        <v>0</v>
      </c>
      <c r="O228" s="208"/>
      <c r="P228" s="191"/>
      <c r="Q228" s="190">
        <v>0</v>
      </c>
      <c r="R228" s="191"/>
      <c r="S228" s="190">
        <v>0</v>
      </c>
      <c r="T228" s="191"/>
      <c r="U228" s="207">
        <v>94911620</v>
      </c>
      <c r="V228" s="208"/>
      <c r="W228" s="191"/>
      <c r="X228" s="207">
        <v>0</v>
      </c>
      <c r="Y228" s="208"/>
      <c r="Z228" s="180"/>
      <c r="AA228" s="180"/>
      <c r="AB228" s="140" t="s">
        <v>919</v>
      </c>
    </row>
    <row r="229" spans="1:28" s="143" customFormat="1" ht="12.75" customHeight="1" x14ac:dyDescent="0.2">
      <c r="A229" s="209" t="s">
        <v>235</v>
      </c>
      <c r="B229" s="208"/>
      <c r="C229" s="210" t="s">
        <v>236</v>
      </c>
      <c r="D229" s="211"/>
      <c r="E229" s="211"/>
      <c r="F229" s="208"/>
      <c r="G229" s="190">
        <v>16104707</v>
      </c>
      <c r="H229" s="191"/>
      <c r="I229" s="190">
        <v>0</v>
      </c>
      <c r="J229" s="191"/>
      <c r="K229" s="207">
        <v>16104707</v>
      </c>
      <c r="L229" s="208"/>
      <c r="M229" s="191"/>
      <c r="N229" s="207">
        <v>0</v>
      </c>
      <c r="O229" s="208"/>
      <c r="P229" s="191"/>
      <c r="Q229" s="190">
        <v>0</v>
      </c>
      <c r="R229" s="191"/>
      <c r="S229" s="190">
        <v>0</v>
      </c>
      <c r="T229" s="191"/>
      <c r="U229" s="207">
        <v>16104707</v>
      </c>
      <c r="V229" s="208"/>
      <c r="W229" s="191"/>
      <c r="X229" s="207">
        <v>0</v>
      </c>
      <c r="Y229" s="208"/>
      <c r="Z229" s="180"/>
      <c r="AA229" s="180"/>
      <c r="AB229" s="140" t="s">
        <v>919</v>
      </c>
    </row>
    <row r="230" spans="1:28" s="143" customFormat="1" ht="12.75" customHeight="1" x14ac:dyDescent="0.2">
      <c r="A230" s="209" t="s">
        <v>237</v>
      </c>
      <c r="B230" s="208"/>
      <c r="C230" s="210" t="s">
        <v>238</v>
      </c>
      <c r="D230" s="211"/>
      <c r="E230" s="211"/>
      <c r="F230" s="208"/>
      <c r="G230" s="190">
        <v>11690759</v>
      </c>
      <c r="H230" s="191"/>
      <c r="I230" s="190">
        <v>0</v>
      </c>
      <c r="J230" s="191"/>
      <c r="K230" s="207">
        <v>11690759</v>
      </c>
      <c r="L230" s="208"/>
      <c r="M230" s="191"/>
      <c r="N230" s="207">
        <v>0</v>
      </c>
      <c r="O230" s="208"/>
      <c r="P230" s="191"/>
      <c r="Q230" s="190">
        <v>0</v>
      </c>
      <c r="R230" s="191"/>
      <c r="S230" s="190">
        <v>0</v>
      </c>
      <c r="T230" s="191"/>
      <c r="U230" s="207">
        <v>11690759</v>
      </c>
      <c r="V230" s="208"/>
      <c r="W230" s="191"/>
      <c r="X230" s="207">
        <v>0</v>
      </c>
      <c r="Y230" s="208"/>
      <c r="Z230" s="180"/>
      <c r="AA230" s="180"/>
      <c r="AB230" s="140" t="s">
        <v>921</v>
      </c>
    </row>
    <row r="231" spans="1:28" s="143" customFormat="1" ht="12.75" customHeight="1" x14ac:dyDescent="0.2">
      <c r="A231" s="209" t="s">
        <v>239</v>
      </c>
      <c r="B231" s="208"/>
      <c r="C231" s="210" t="s">
        <v>240</v>
      </c>
      <c r="D231" s="211"/>
      <c r="E231" s="211"/>
      <c r="F231" s="208"/>
      <c r="G231" s="190">
        <v>51450000</v>
      </c>
      <c r="H231" s="191"/>
      <c r="I231" s="190">
        <v>0</v>
      </c>
      <c r="J231" s="191"/>
      <c r="K231" s="207">
        <v>51450000</v>
      </c>
      <c r="L231" s="208"/>
      <c r="M231" s="191"/>
      <c r="N231" s="207">
        <v>0</v>
      </c>
      <c r="O231" s="208"/>
      <c r="P231" s="191"/>
      <c r="Q231" s="190">
        <v>0</v>
      </c>
      <c r="R231" s="191"/>
      <c r="S231" s="190">
        <v>0</v>
      </c>
      <c r="T231" s="191"/>
      <c r="U231" s="207">
        <v>51450000</v>
      </c>
      <c r="V231" s="208"/>
      <c r="W231" s="191"/>
      <c r="X231" s="207">
        <v>0</v>
      </c>
      <c r="Y231" s="208"/>
      <c r="Z231" s="180"/>
      <c r="AA231" s="180"/>
      <c r="AB231" s="140" t="s">
        <v>921</v>
      </c>
    </row>
    <row r="232" spans="1:28" s="143" customFormat="1" ht="12.75" customHeight="1" x14ac:dyDescent="0.2">
      <c r="A232" s="209" t="s">
        <v>241</v>
      </c>
      <c r="B232" s="208"/>
      <c r="C232" s="210" t="s">
        <v>242</v>
      </c>
      <c r="D232" s="211"/>
      <c r="E232" s="211"/>
      <c r="F232" s="208"/>
      <c r="G232" s="190">
        <v>95665000</v>
      </c>
      <c r="H232" s="191"/>
      <c r="I232" s="190">
        <v>0</v>
      </c>
      <c r="J232" s="191"/>
      <c r="K232" s="207">
        <v>95665000</v>
      </c>
      <c r="L232" s="208"/>
      <c r="M232" s="191"/>
      <c r="N232" s="207">
        <v>0</v>
      </c>
      <c r="O232" s="208"/>
      <c r="P232" s="191"/>
      <c r="Q232" s="190">
        <v>0</v>
      </c>
      <c r="R232" s="191"/>
      <c r="S232" s="190">
        <v>0</v>
      </c>
      <c r="T232" s="191"/>
      <c r="U232" s="207">
        <v>95665000</v>
      </c>
      <c r="V232" s="208"/>
      <c r="W232" s="191"/>
      <c r="X232" s="207">
        <v>0</v>
      </c>
      <c r="Y232" s="208"/>
      <c r="Z232" s="180"/>
      <c r="AA232" s="180"/>
      <c r="AB232" s="140" t="s">
        <v>921</v>
      </c>
    </row>
    <row r="233" spans="1:28" s="143" customFormat="1" ht="12.75" customHeight="1" x14ac:dyDescent="0.2">
      <c r="A233" s="209" t="s">
        <v>1333</v>
      </c>
      <c r="B233" s="208"/>
      <c r="C233" s="210" t="s">
        <v>1334</v>
      </c>
      <c r="D233" s="211"/>
      <c r="E233" s="211"/>
      <c r="F233" s="208"/>
      <c r="G233" s="190">
        <v>353772</v>
      </c>
      <c r="H233" s="191"/>
      <c r="I233" s="190">
        <v>0</v>
      </c>
      <c r="J233" s="191"/>
      <c r="K233" s="207">
        <v>353772</v>
      </c>
      <c r="L233" s="208"/>
      <c r="M233" s="191"/>
      <c r="N233" s="207">
        <v>0</v>
      </c>
      <c r="O233" s="208"/>
      <c r="P233" s="191"/>
      <c r="Q233" s="190">
        <v>0</v>
      </c>
      <c r="R233" s="191"/>
      <c r="S233" s="190">
        <v>0</v>
      </c>
      <c r="T233" s="191"/>
      <c r="U233" s="207">
        <v>353772</v>
      </c>
      <c r="V233" s="208"/>
      <c r="W233" s="191"/>
      <c r="X233" s="207">
        <v>0</v>
      </c>
      <c r="Y233" s="208"/>
      <c r="Z233" s="180"/>
      <c r="AA233" s="180"/>
      <c r="AB233" s="140" t="s">
        <v>921</v>
      </c>
    </row>
    <row r="234" spans="1:28" s="143" customFormat="1" ht="12.75" customHeight="1" x14ac:dyDescent="0.2">
      <c r="A234" s="209" t="s">
        <v>1487</v>
      </c>
      <c r="B234" s="208"/>
      <c r="C234" s="210" t="s">
        <v>1488</v>
      </c>
      <c r="D234" s="211"/>
      <c r="E234" s="211"/>
      <c r="F234" s="208"/>
      <c r="G234" s="190">
        <v>10514007</v>
      </c>
      <c r="H234" s="191"/>
      <c r="I234" s="190">
        <v>0</v>
      </c>
      <c r="J234" s="191"/>
      <c r="K234" s="207">
        <v>10514007</v>
      </c>
      <c r="L234" s="208"/>
      <c r="M234" s="191"/>
      <c r="N234" s="207">
        <v>0</v>
      </c>
      <c r="O234" s="208"/>
      <c r="P234" s="191"/>
      <c r="Q234" s="190">
        <v>0</v>
      </c>
      <c r="R234" s="191"/>
      <c r="S234" s="190">
        <v>0</v>
      </c>
      <c r="T234" s="191"/>
      <c r="U234" s="207">
        <v>10514007</v>
      </c>
      <c r="V234" s="208"/>
      <c r="W234" s="191"/>
      <c r="X234" s="207">
        <v>0</v>
      </c>
      <c r="Y234" s="208"/>
      <c r="Z234" s="180"/>
      <c r="AA234" s="180"/>
      <c r="AB234" s="140" t="s">
        <v>921</v>
      </c>
    </row>
    <row r="235" spans="1:28" s="143" customFormat="1" ht="12.75" customHeight="1" x14ac:dyDescent="0.2">
      <c r="A235" s="209" t="s">
        <v>1518</v>
      </c>
      <c r="B235" s="208"/>
      <c r="C235" s="210" t="s">
        <v>1519</v>
      </c>
      <c r="D235" s="211"/>
      <c r="E235" s="211"/>
      <c r="F235" s="208"/>
      <c r="G235" s="190">
        <v>5805514</v>
      </c>
      <c r="H235" s="191"/>
      <c r="I235" s="190">
        <v>0</v>
      </c>
      <c r="J235" s="191"/>
      <c r="K235" s="207">
        <v>5805514</v>
      </c>
      <c r="L235" s="208"/>
      <c r="M235" s="191"/>
      <c r="N235" s="207">
        <v>0</v>
      </c>
      <c r="O235" s="208"/>
      <c r="P235" s="191"/>
      <c r="Q235" s="190">
        <v>0</v>
      </c>
      <c r="R235" s="191"/>
      <c r="S235" s="190">
        <v>0</v>
      </c>
      <c r="T235" s="191"/>
      <c r="U235" s="207">
        <v>5805514</v>
      </c>
      <c r="V235" s="208"/>
      <c r="W235" s="191"/>
      <c r="X235" s="207">
        <v>0</v>
      </c>
      <c r="Y235" s="208"/>
      <c r="Z235" s="180"/>
      <c r="AA235" s="180"/>
      <c r="AB235" s="140" t="s">
        <v>921</v>
      </c>
    </row>
    <row r="236" spans="1:28" s="143" customFormat="1" ht="12.75" customHeight="1" x14ac:dyDescent="0.2">
      <c r="A236" s="209" t="s">
        <v>1612</v>
      </c>
      <c r="B236" s="208"/>
      <c r="C236" s="210" t="s">
        <v>1613</v>
      </c>
      <c r="D236" s="211"/>
      <c r="E236" s="211"/>
      <c r="F236" s="208"/>
      <c r="G236" s="190">
        <v>5108022</v>
      </c>
      <c r="H236" s="191"/>
      <c r="I236" s="190">
        <v>0</v>
      </c>
      <c r="J236" s="191"/>
      <c r="K236" s="207">
        <v>5108022</v>
      </c>
      <c r="L236" s="208"/>
      <c r="M236" s="191"/>
      <c r="N236" s="207">
        <v>0</v>
      </c>
      <c r="O236" s="208"/>
      <c r="P236" s="191"/>
      <c r="Q236" s="190">
        <v>0</v>
      </c>
      <c r="R236" s="191"/>
      <c r="S236" s="190">
        <v>0</v>
      </c>
      <c r="T236" s="191"/>
      <c r="U236" s="207">
        <v>5108022</v>
      </c>
      <c r="V236" s="208"/>
      <c r="W236" s="191"/>
      <c r="X236" s="207">
        <v>0</v>
      </c>
      <c r="Y236" s="208"/>
      <c r="Z236" s="180"/>
      <c r="AA236" s="180"/>
      <c r="AB236" s="140" t="s">
        <v>921</v>
      </c>
    </row>
    <row r="237" spans="1:28" s="143" customFormat="1" ht="12.75" customHeight="1" x14ac:dyDescent="0.2">
      <c r="A237" s="209" t="s">
        <v>243</v>
      </c>
      <c r="B237" s="208"/>
      <c r="C237" s="210" t="s">
        <v>244</v>
      </c>
      <c r="D237" s="211"/>
      <c r="E237" s="211"/>
      <c r="F237" s="208"/>
      <c r="G237" s="190">
        <v>50925000</v>
      </c>
      <c r="H237" s="191"/>
      <c r="I237" s="190">
        <v>0</v>
      </c>
      <c r="J237" s="191"/>
      <c r="K237" s="207">
        <v>50925000</v>
      </c>
      <c r="L237" s="208"/>
      <c r="M237" s="191"/>
      <c r="N237" s="207">
        <v>0</v>
      </c>
      <c r="O237" s="208"/>
      <c r="P237" s="191"/>
      <c r="Q237" s="190">
        <v>0</v>
      </c>
      <c r="R237" s="191"/>
      <c r="S237" s="190">
        <v>0</v>
      </c>
      <c r="T237" s="191"/>
      <c r="U237" s="207">
        <v>50925000</v>
      </c>
      <c r="V237" s="208"/>
      <c r="W237" s="191"/>
      <c r="X237" s="207">
        <v>0</v>
      </c>
      <c r="Y237" s="208"/>
      <c r="Z237" s="180"/>
      <c r="AA237" s="180"/>
      <c r="AB237" s="140" t="s">
        <v>921</v>
      </c>
    </row>
    <row r="238" spans="1:28" s="143" customFormat="1" ht="12.75" customHeight="1" x14ac:dyDescent="0.2">
      <c r="A238" s="209" t="s">
        <v>245</v>
      </c>
      <c r="B238" s="208"/>
      <c r="C238" s="210" t="s">
        <v>246</v>
      </c>
      <c r="D238" s="211"/>
      <c r="E238" s="211"/>
      <c r="F238" s="208"/>
      <c r="G238" s="190">
        <v>6881635</v>
      </c>
      <c r="H238" s="191"/>
      <c r="I238" s="190">
        <v>0</v>
      </c>
      <c r="J238" s="191"/>
      <c r="K238" s="207">
        <v>6881635</v>
      </c>
      <c r="L238" s="208"/>
      <c r="M238" s="191"/>
      <c r="N238" s="207">
        <v>0</v>
      </c>
      <c r="O238" s="208"/>
      <c r="P238" s="191"/>
      <c r="Q238" s="190">
        <v>0</v>
      </c>
      <c r="R238" s="191"/>
      <c r="S238" s="190">
        <v>0</v>
      </c>
      <c r="T238" s="191"/>
      <c r="U238" s="207">
        <v>6881635</v>
      </c>
      <c r="V238" s="208"/>
      <c r="W238" s="191"/>
      <c r="X238" s="207">
        <v>0</v>
      </c>
      <c r="Y238" s="208"/>
      <c r="Z238" s="180"/>
      <c r="AA238" s="180"/>
      <c r="AB238" s="140" t="s">
        <v>921</v>
      </c>
    </row>
    <row r="239" spans="1:28" s="143" customFormat="1" ht="12.75" customHeight="1" x14ac:dyDescent="0.2">
      <c r="A239" s="209" t="s">
        <v>247</v>
      </c>
      <c r="B239" s="208"/>
      <c r="C239" s="210" t="s">
        <v>248</v>
      </c>
      <c r="D239" s="211"/>
      <c r="E239" s="211"/>
      <c r="F239" s="208"/>
      <c r="G239" s="190">
        <v>17900000</v>
      </c>
      <c r="H239" s="191"/>
      <c r="I239" s="190">
        <v>0</v>
      </c>
      <c r="J239" s="191"/>
      <c r="K239" s="207">
        <v>17900000</v>
      </c>
      <c r="L239" s="208"/>
      <c r="M239" s="191"/>
      <c r="N239" s="207">
        <v>0</v>
      </c>
      <c r="O239" s="208"/>
      <c r="P239" s="191"/>
      <c r="Q239" s="190">
        <v>0</v>
      </c>
      <c r="R239" s="191"/>
      <c r="S239" s="190">
        <v>0</v>
      </c>
      <c r="T239" s="191"/>
      <c r="U239" s="207">
        <v>17900000</v>
      </c>
      <c r="V239" s="208"/>
      <c r="W239" s="191"/>
      <c r="X239" s="207">
        <v>0</v>
      </c>
      <c r="Y239" s="208"/>
      <c r="Z239" s="180"/>
      <c r="AA239" s="180"/>
      <c r="AB239" s="140" t="s">
        <v>921</v>
      </c>
    </row>
    <row r="240" spans="1:28" s="143" customFormat="1" ht="12.75" customHeight="1" x14ac:dyDescent="0.2">
      <c r="A240" s="209" t="s">
        <v>249</v>
      </c>
      <c r="B240" s="208"/>
      <c r="C240" s="210" t="s">
        <v>250</v>
      </c>
      <c r="D240" s="211"/>
      <c r="E240" s="211"/>
      <c r="F240" s="208"/>
      <c r="G240" s="190">
        <v>29830000</v>
      </c>
      <c r="H240" s="191"/>
      <c r="I240" s="190">
        <v>0</v>
      </c>
      <c r="J240" s="191"/>
      <c r="K240" s="207">
        <v>29830000</v>
      </c>
      <c r="L240" s="208"/>
      <c r="M240" s="191"/>
      <c r="N240" s="207">
        <v>0</v>
      </c>
      <c r="O240" s="208"/>
      <c r="P240" s="191"/>
      <c r="Q240" s="190">
        <v>0</v>
      </c>
      <c r="R240" s="191"/>
      <c r="S240" s="190">
        <v>0</v>
      </c>
      <c r="T240" s="191"/>
      <c r="U240" s="207">
        <v>29830000</v>
      </c>
      <c r="V240" s="208"/>
      <c r="W240" s="191"/>
      <c r="X240" s="207">
        <v>0</v>
      </c>
      <c r="Y240" s="208"/>
      <c r="Z240" s="180"/>
      <c r="AA240" s="180"/>
      <c r="AB240" s="140" t="s">
        <v>921</v>
      </c>
    </row>
    <row r="241" spans="1:28" s="143" customFormat="1" ht="12.75" customHeight="1" x14ac:dyDescent="0.2">
      <c r="A241" s="209" t="s">
        <v>251</v>
      </c>
      <c r="B241" s="208"/>
      <c r="C241" s="210" t="s">
        <v>252</v>
      </c>
      <c r="D241" s="211"/>
      <c r="E241" s="211"/>
      <c r="F241" s="208"/>
      <c r="G241" s="190">
        <v>22034</v>
      </c>
      <c r="H241" s="191"/>
      <c r="I241" s="190">
        <v>0</v>
      </c>
      <c r="J241" s="191"/>
      <c r="K241" s="207">
        <v>22034</v>
      </c>
      <c r="L241" s="208"/>
      <c r="M241" s="191"/>
      <c r="N241" s="207">
        <v>0</v>
      </c>
      <c r="O241" s="208"/>
      <c r="P241" s="191"/>
      <c r="Q241" s="190">
        <v>0</v>
      </c>
      <c r="R241" s="191"/>
      <c r="S241" s="190">
        <v>0</v>
      </c>
      <c r="T241" s="191"/>
      <c r="U241" s="207">
        <v>22034</v>
      </c>
      <c r="V241" s="208"/>
      <c r="W241" s="191"/>
      <c r="X241" s="207">
        <v>0</v>
      </c>
      <c r="Y241" s="208"/>
      <c r="Z241" s="180"/>
      <c r="AA241" s="180"/>
      <c r="AB241" s="140" t="s">
        <v>921</v>
      </c>
    </row>
    <row r="242" spans="1:28" s="143" customFormat="1" ht="12.75" customHeight="1" x14ac:dyDescent="0.2">
      <c r="A242" s="209" t="s">
        <v>1489</v>
      </c>
      <c r="B242" s="208"/>
      <c r="C242" s="210" t="s">
        <v>1490</v>
      </c>
      <c r="D242" s="211"/>
      <c r="E242" s="211"/>
      <c r="F242" s="208"/>
      <c r="G242" s="190">
        <v>130396</v>
      </c>
      <c r="H242" s="191"/>
      <c r="I242" s="190">
        <v>0</v>
      </c>
      <c r="J242" s="191"/>
      <c r="K242" s="207">
        <v>130396</v>
      </c>
      <c r="L242" s="208"/>
      <c r="M242" s="191"/>
      <c r="N242" s="207">
        <v>0</v>
      </c>
      <c r="O242" s="208"/>
      <c r="P242" s="191"/>
      <c r="Q242" s="190">
        <v>0</v>
      </c>
      <c r="R242" s="191"/>
      <c r="S242" s="190">
        <v>0</v>
      </c>
      <c r="T242" s="191"/>
      <c r="U242" s="207">
        <v>130396</v>
      </c>
      <c r="V242" s="208"/>
      <c r="W242" s="191"/>
      <c r="X242" s="207">
        <v>0</v>
      </c>
      <c r="Y242" s="208"/>
      <c r="Z242" s="180"/>
      <c r="AA242" s="180"/>
      <c r="AB242" s="140" t="s">
        <v>921</v>
      </c>
    </row>
    <row r="243" spans="1:28" s="143" customFormat="1" ht="12.75" customHeight="1" x14ac:dyDescent="0.2">
      <c r="A243" s="209" t="s">
        <v>1460</v>
      </c>
      <c r="B243" s="208"/>
      <c r="C243" s="210" t="s">
        <v>1461</v>
      </c>
      <c r="D243" s="211"/>
      <c r="E243" s="211"/>
      <c r="F243" s="208"/>
      <c r="G243" s="190">
        <v>1919118</v>
      </c>
      <c r="H243" s="191"/>
      <c r="I243" s="190">
        <v>0</v>
      </c>
      <c r="J243" s="191"/>
      <c r="K243" s="207">
        <v>1919118</v>
      </c>
      <c r="L243" s="208"/>
      <c r="M243" s="191"/>
      <c r="N243" s="207">
        <v>0</v>
      </c>
      <c r="O243" s="208"/>
      <c r="P243" s="191"/>
      <c r="Q243" s="190">
        <v>0</v>
      </c>
      <c r="R243" s="191"/>
      <c r="S243" s="190">
        <v>0</v>
      </c>
      <c r="T243" s="191"/>
      <c r="U243" s="207">
        <v>1919118</v>
      </c>
      <c r="V243" s="208"/>
      <c r="W243" s="191"/>
      <c r="X243" s="207">
        <v>0</v>
      </c>
      <c r="Y243" s="208"/>
      <c r="Z243" s="180"/>
      <c r="AA243" s="180"/>
      <c r="AB243" s="140" t="s">
        <v>942</v>
      </c>
    </row>
    <row r="244" spans="1:28" s="143" customFormat="1" ht="12.75" customHeight="1" x14ac:dyDescent="0.2">
      <c r="A244" s="209" t="s">
        <v>1614</v>
      </c>
      <c r="B244" s="208"/>
      <c r="C244" s="210" t="s">
        <v>1615</v>
      </c>
      <c r="D244" s="211"/>
      <c r="E244" s="211"/>
      <c r="F244" s="208"/>
      <c r="G244" s="190">
        <v>10660</v>
      </c>
      <c r="H244" s="191"/>
      <c r="I244" s="190">
        <v>0</v>
      </c>
      <c r="J244" s="191"/>
      <c r="K244" s="207">
        <v>10660</v>
      </c>
      <c r="L244" s="208"/>
      <c r="M244" s="191"/>
      <c r="N244" s="207">
        <v>0</v>
      </c>
      <c r="O244" s="208"/>
      <c r="P244" s="191"/>
      <c r="Q244" s="190">
        <v>0</v>
      </c>
      <c r="R244" s="191"/>
      <c r="S244" s="190">
        <v>0</v>
      </c>
      <c r="T244" s="191"/>
      <c r="U244" s="207">
        <v>10660</v>
      </c>
      <c r="V244" s="208"/>
      <c r="W244" s="191"/>
      <c r="X244" s="207">
        <v>0</v>
      </c>
      <c r="Y244" s="208"/>
      <c r="Z244" s="180"/>
      <c r="AA244" s="180"/>
      <c r="AB244" s="140" t="s">
        <v>942</v>
      </c>
    </row>
    <row r="245" spans="1:28" s="143" customFormat="1" ht="12.75" customHeight="1" x14ac:dyDescent="0.2">
      <c r="A245" s="209" t="s">
        <v>1366</v>
      </c>
      <c r="B245" s="208"/>
      <c r="C245" s="210" t="s">
        <v>951</v>
      </c>
      <c r="D245" s="211"/>
      <c r="E245" s="211"/>
      <c r="F245" s="208"/>
      <c r="G245" s="190">
        <v>5585384</v>
      </c>
      <c r="H245" s="191"/>
      <c r="I245" s="190">
        <v>1785000</v>
      </c>
      <c r="J245" s="191"/>
      <c r="K245" s="207">
        <v>3800384</v>
      </c>
      <c r="L245" s="208"/>
      <c r="M245" s="191"/>
      <c r="N245" s="207">
        <v>0</v>
      </c>
      <c r="O245" s="208"/>
      <c r="P245" s="191"/>
      <c r="Q245" s="190">
        <v>0</v>
      </c>
      <c r="R245" s="191"/>
      <c r="S245" s="190">
        <v>0</v>
      </c>
      <c r="T245" s="191"/>
      <c r="U245" s="207">
        <v>3800384</v>
      </c>
      <c r="V245" s="208"/>
      <c r="W245" s="191"/>
      <c r="X245" s="207">
        <v>0</v>
      </c>
      <c r="Y245" s="208"/>
      <c r="Z245" s="180"/>
      <c r="AA245" s="180"/>
      <c r="AB245" s="140" t="s">
        <v>950</v>
      </c>
    </row>
    <row r="246" spans="1:28" s="143" customFormat="1" ht="12.75" customHeight="1" x14ac:dyDescent="0.2">
      <c r="A246" s="209" t="s">
        <v>1321</v>
      </c>
      <c r="B246" s="208"/>
      <c r="C246" s="210" t="s">
        <v>1320</v>
      </c>
      <c r="D246" s="211"/>
      <c r="E246" s="211"/>
      <c r="F246" s="208"/>
      <c r="G246" s="190">
        <v>7520190</v>
      </c>
      <c r="H246" s="191"/>
      <c r="I246" s="190">
        <v>4199999</v>
      </c>
      <c r="J246" s="191"/>
      <c r="K246" s="207">
        <v>3320191</v>
      </c>
      <c r="L246" s="208"/>
      <c r="M246" s="191"/>
      <c r="N246" s="207">
        <v>0</v>
      </c>
      <c r="O246" s="208"/>
      <c r="P246" s="191"/>
      <c r="Q246" s="190">
        <v>0</v>
      </c>
      <c r="R246" s="191"/>
      <c r="S246" s="190">
        <v>0</v>
      </c>
      <c r="T246" s="191"/>
      <c r="U246" s="207">
        <v>3320191</v>
      </c>
      <c r="V246" s="208"/>
      <c r="W246" s="191"/>
      <c r="X246" s="207">
        <v>0</v>
      </c>
      <c r="Y246" s="208"/>
      <c r="Z246" s="180"/>
      <c r="AA246" s="180"/>
      <c r="AB246" s="140" t="s">
        <v>956</v>
      </c>
    </row>
    <row r="247" spans="1:28" s="143" customFormat="1" ht="12.75" customHeight="1" x14ac:dyDescent="0.2">
      <c r="A247" s="209" t="s">
        <v>1319</v>
      </c>
      <c r="B247" s="208"/>
      <c r="C247" s="210" t="s">
        <v>967</v>
      </c>
      <c r="D247" s="211"/>
      <c r="E247" s="211"/>
      <c r="F247" s="208"/>
      <c r="G247" s="190">
        <v>117628378</v>
      </c>
      <c r="H247" s="191"/>
      <c r="I247" s="190">
        <v>105077</v>
      </c>
      <c r="J247" s="191"/>
      <c r="K247" s="207">
        <v>117523301</v>
      </c>
      <c r="L247" s="208"/>
      <c r="M247" s="191"/>
      <c r="N247" s="207">
        <v>0</v>
      </c>
      <c r="O247" s="208"/>
      <c r="P247" s="191"/>
      <c r="Q247" s="190">
        <v>0</v>
      </c>
      <c r="R247" s="191"/>
      <c r="S247" s="190">
        <v>0</v>
      </c>
      <c r="T247" s="191"/>
      <c r="U247" s="207">
        <v>117523301</v>
      </c>
      <c r="V247" s="208"/>
      <c r="W247" s="191"/>
      <c r="X247" s="207">
        <v>0</v>
      </c>
      <c r="Y247" s="208"/>
      <c r="Z247" s="180"/>
      <c r="AA247" s="180"/>
      <c r="AB247" s="140" t="s">
        <v>966</v>
      </c>
    </row>
    <row r="248" spans="1:28" s="166" customFormat="1" ht="12.75" customHeight="1" x14ac:dyDescent="0.2">
      <c r="A248" s="209" t="s">
        <v>253</v>
      </c>
      <c r="B248" s="208"/>
      <c r="C248" s="210" t="s">
        <v>254</v>
      </c>
      <c r="D248" s="211"/>
      <c r="E248" s="211"/>
      <c r="F248" s="208"/>
      <c r="G248" s="190">
        <v>43579577</v>
      </c>
      <c r="H248" s="191"/>
      <c r="I248" s="190">
        <v>5607006</v>
      </c>
      <c r="J248" s="191"/>
      <c r="K248" s="207">
        <v>37972571</v>
      </c>
      <c r="L248" s="208"/>
      <c r="M248" s="191"/>
      <c r="N248" s="207">
        <v>0</v>
      </c>
      <c r="O248" s="208"/>
      <c r="P248" s="191"/>
      <c r="Q248" s="190">
        <v>0</v>
      </c>
      <c r="R248" s="191"/>
      <c r="S248" s="190">
        <v>0</v>
      </c>
      <c r="T248" s="191"/>
      <c r="U248" s="207">
        <v>37972571</v>
      </c>
      <c r="V248" s="208"/>
      <c r="W248" s="191"/>
      <c r="X248" s="207">
        <v>0</v>
      </c>
      <c r="Y248" s="208"/>
      <c r="Z248" s="180"/>
      <c r="AA248" s="180"/>
      <c r="AB248" s="140" t="s">
        <v>968</v>
      </c>
    </row>
    <row r="249" spans="1:28" s="166" customFormat="1" ht="12.75" customHeight="1" x14ac:dyDescent="0.2">
      <c r="A249" s="209" t="s">
        <v>1568</v>
      </c>
      <c r="B249" s="208"/>
      <c r="C249" s="210" t="s">
        <v>970</v>
      </c>
      <c r="D249" s="211"/>
      <c r="E249" s="211"/>
      <c r="F249" s="208"/>
      <c r="G249" s="190">
        <v>19959</v>
      </c>
      <c r="H249" s="191"/>
      <c r="I249" s="190">
        <v>0</v>
      </c>
      <c r="J249" s="191"/>
      <c r="K249" s="207">
        <v>19959</v>
      </c>
      <c r="L249" s="208"/>
      <c r="M249" s="191"/>
      <c r="N249" s="207">
        <v>0</v>
      </c>
      <c r="O249" s="208"/>
      <c r="P249" s="191"/>
      <c r="Q249" s="190">
        <v>0</v>
      </c>
      <c r="R249" s="191"/>
      <c r="S249" s="190">
        <v>0</v>
      </c>
      <c r="T249" s="191"/>
      <c r="U249" s="207">
        <v>19959</v>
      </c>
      <c r="V249" s="208"/>
      <c r="W249" s="191"/>
      <c r="X249" s="207">
        <v>0</v>
      </c>
      <c r="Y249" s="208"/>
      <c r="Z249" s="180"/>
      <c r="AA249" s="180"/>
      <c r="AB249" s="55" t="s">
        <v>969</v>
      </c>
    </row>
    <row r="250" spans="1:28" s="166" customFormat="1" ht="12.75" customHeight="1" x14ac:dyDescent="0.2">
      <c r="A250" s="209" t="s">
        <v>1569</v>
      </c>
      <c r="B250" s="208"/>
      <c r="C250" s="210" t="s">
        <v>1570</v>
      </c>
      <c r="D250" s="211"/>
      <c r="E250" s="211"/>
      <c r="F250" s="208"/>
      <c r="G250" s="190">
        <v>12312668</v>
      </c>
      <c r="H250" s="191"/>
      <c r="I250" s="190">
        <v>8475999</v>
      </c>
      <c r="J250" s="191"/>
      <c r="K250" s="207">
        <v>3836669</v>
      </c>
      <c r="L250" s="208"/>
      <c r="M250" s="191"/>
      <c r="N250" s="207">
        <v>0</v>
      </c>
      <c r="O250" s="208"/>
      <c r="P250" s="191"/>
      <c r="Q250" s="190">
        <v>0</v>
      </c>
      <c r="R250" s="191"/>
      <c r="S250" s="190">
        <v>0</v>
      </c>
      <c r="T250" s="191"/>
      <c r="U250" s="207">
        <v>3836669</v>
      </c>
      <c r="V250" s="208"/>
      <c r="W250" s="191"/>
      <c r="X250" s="207">
        <v>0</v>
      </c>
      <c r="Y250" s="208"/>
      <c r="Z250" s="180"/>
      <c r="AA250" s="180"/>
      <c r="AB250" s="55" t="s">
        <v>973</v>
      </c>
    </row>
    <row r="251" spans="1:28" s="143" customFormat="1" ht="12.75" customHeight="1" x14ac:dyDescent="0.2">
      <c r="A251" s="209" t="s">
        <v>1462</v>
      </c>
      <c r="B251" s="208"/>
      <c r="C251" s="210" t="s">
        <v>1463</v>
      </c>
      <c r="D251" s="211"/>
      <c r="E251" s="211"/>
      <c r="F251" s="208"/>
      <c r="G251" s="190">
        <v>86526920</v>
      </c>
      <c r="H251" s="191"/>
      <c r="I251" s="190">
        <v>366373</v>
      </c>
      <c r="J251" s="191"/>
      <c r="K251" s="207">
        <v>86160547</v>
      </c>
      <c r="L251" s="208"/>
      <c r="M251" s="191"/>
      <c r="N251" s="207">
        <v>0</v>
      </c>
      <c r="O251" s="208"/>
      <c r="P251" s="191"/>
      <c r="Q251" s="190">
        <v>0</v>
      </c>
      <c r="R251" s="191"/>
      <c r="S251" s="190">
        <v>0</v>
      </c>
      <c r="T251" s="191"/>
      <c r="U251" s="207">
        <v>86160547</v>
      </c>
      <c r="V251" s="208"/>
      <c r="W251" s="191"/>
      <c r="X251" s="207">
        <v>0</v>
      </c>
      <c r="Y251" s="208"/>
      <c r="Z251" s="180"/>
      <c r="AA251" s="180"/>
      <c r="AB251" s="55" t="s">
        <v>977</v>
      </c>
    </row>
    <row r="252" spans="1:28" s="153" customFormat="1" ht="12.75" customHeight="1" x14ac:dyDescent="0.2">
      <c r="A252" s="209" t="s">
        <v>1335</v>
      </c>
      <c r="B252" s="208"/>
      <c r="C252" s="210" t="s">
        <v>982</v>
      </c>
      <c r="D252" s="211"/>
      <c r="E252" s="211"/>
      <c r="F252" s="208"/>
      <c r="G252" s="190">
        <v>1065362</v>
      </c>
      <c r="H252" s="191"/>
      <c r="I252" s="190">
        <v>0</v>
      </c>
      <c r="J252" s="191"/>
      <c r="K252" s="207">
        <v>1065362</v>
      </c>
      <c r="L252" s="208"/>
      <c r="M252" s="191"/>
      <c r="N252" s="207">
        <v>0</v>
      </c>
      <c r="O252" s="208"/>
      <c r="P252" s="191"/>
      <c r="Q252" s="190">
        <v>0</v>
      </c>
      <c r="R252" s="191"/>
      <c r="S252" s="190">
        <v>0</v>
      </c>
      <c r="T252" s="191"/>
      <c r="U252" s="207">
        <v>1065362</v>
      </c>
      <c r="V252" s="208"/>
      <c r="W252" s="191"/>
      <c r="X252" s="207">
        <v>0</v>
      </c>
      <c r="Y252" s="208"/>
      <c r="Z252" s="180"/>
      <c r="AA252" s="180"/>
      <c r="AB252" s="55" t="s">
        <v>981</v>
      </c>
    </row>
    <row r="253" spans="1:28" s="153" customFormat="1" ht="12.75" customHeight="1" x14ac:dyDescent="0.2">
      <c r="A253" s="209" t="s">
        <v>1343</v>
      </c>
      <c r="B253" s="208"/>
      <c r="C253" s="210" t="s">
        <v>1344</v>
      </c>
      <c r="D253" s="211"/>
      <c r="E253" s="211"/>
      <c r="F253" s="208"/>
      <c r="G253" s="190">
        <v>4630779</v>
      </c>
      <c r="H253" s="191"/>
      <c r="I253" s="190">
        <v>0</v>
      </c>
      <c r="J253" s="191"/>
      <c r="K253" s="207">
        <v>4630779</v>
      </c>
      <c r="L253" s="208"/>
      <c r="M253" s="191"/>
      <c r="N253" s="207">
        <v>0</v>
      </c>
      <c r="O253" s="208"/>
      <c r="P253" s="191"/>
      <c r="Q253" s="190">
        <v>0</v>
      </c>
      <c r="R253" s="191"/>
      <c r="S253" s="190">
        <v>0</v>
      </c>
      <c r="T253" s="191"/>
      <c r="U253" s="207">
        <v>4630779</v>
      </c>
      <c r="V253" s="208"/>
      <c r="W253" s="191"/>
      <c r="X253" s="207">
        <v>0</v>
      </c>
      <c r="Y253" s="208"/>
      <c r="Z253" s="180"/>
      <c r="AA253" s="180"/>
      <c r="AB253" s="55" t="s">
        <v>983</v>
      </c>
    </row>
    <row r="254" spans="1:28" s="153" customFormat="1" ht="12.75" customHeight="1" x14ac:dyDescent="0.2">
      <c r="A254" s="209" t="s">
        <v>1345</v>
      </c>
      <c r="B254" s="208"/>
      <c r="C254" s="210" t="s">
        <v>1346</v>
      </c>
      <c r="D254" s="211"/>
      <c r="E254" s="211"/>
      <c r="F254" s="208"/>
      <c r="G254" s="190">
        <v>8301717</v>
      </c>
      <c r="H254" s="191"/>
      <c r="I254" s="190">
        <v>11600</v>
      </c>
      <c r="J254" s="191"/>
      <c r="K254" s="207">
        <v>8290117</v>
      </c>
      <c r="L254" s="208"/>
      <c r="M254" s="191"/>
      <c r="N254" s="207">
        <v>0</v>
      </c>
      <c r="O254" s="208"/>
      <c r="P254" s="191"/>
      <c r="Q254" s="190">
        <v>0</v>
      </c>
      <c r="R254" s="191"/>
      <c r="S254" s="190">
        <v>0</v>
      </c>
      <c r="T254" s="191"/>
      <c r="U254" s="207">
        <v>8290117</v>
      </c>
      <c r="V254" s="208"/>
      <c r="W254" s="191"/>
      <c r="X254" s="207">
        <v>0</v>
      </c>
      <c r="Y254" s="208"/>
      <c r="Z254" s="180"/>
      <c r="AA254" s="180"/>
      <c r="AB254" s="55" t="s">
        <v>987</v>
      </c>
    </row>
    <row r="255" spans="1:28" s="153" customFormat="1" ht="12.75" customHeight="1" x14ac:dyDescent="0.2">
      <c r="A255" s="209" t="s">
        <v>1352</v>
      </c>
      <c r="B255" s="208"/>
      <c r="C255" s="210" t="s">
        <v>990</v>
      </c>
      <c r="D255" s="211"/>
      <c r="E255" s="211"/>
      <c r="F255" s="208"/>
      <c r="G255" s="190">
        <v>9002330</v>
      </c>
      <c r="H255" s="191"/>
      <c r="I255" s="190">
        <v>3479436</v>
      </c>
      <c r="J255" s="191"/>
      <c r="K255" s="207">
        <v>5522894</v>
      </c>
      <c r="L255" s="208"/>
      <c r="M255" s="191"/>
      <c r="N255" s="207">
        <v>0</v>
      </c>
      <c r="O255" s="208"/>
      <c r="P255" s="191"/>
      <c r="Q255" s="190">
        <v>0</v>
      </c>
      <c r="R255" s="191"/>
      <c r="S255" s="190">
        <v>0</v>
      </c>
      <c r="T255" s="191"/>
      <c r="U255" s="207">
        <v>5522894</v>
      </c>
      <c r="V255" s="208"/>
      <c r="W255" s="191"/>
      <c r="X255" s="207">
        <v>0</v>
      </c>
      <c r="Y255" s="208"/>
      <c r="Z255" s="180"/>
      <c r="AA255" s="180"/>
      <c r="AB255" s="55" t="s">
        <v>989</v>
      </c>
    </row>
    <row r="256" spans="1:28" s="153" customFormat="1" ht="12.75" customHeight="1" x14ac:dyDescent="0.2">
      <c r="A256" s="209" t="s">
        <v>1318</v>
      </c>
      <c r="B256" s="208"/>
      <c r="C256" s="210" t="s">
        <v>1317</v>
      </c>
      <c r="D256" s="211"/>
      <c r="E256" s="211"/>
      <c r="F256" s="208"/>
      <c r="G256" s="190">
        <v>81481163</v>
      </c>
      <c r="H256" s="191"/>
      <c r="I256" s="190">
        <v>92814</v>
      </c>
      <c r="J256" s="191"/>
      <c r="K256" s="207">
        <v>81388349</v>
      </c>
      <c r="L256" s="208"/>
      <c r="M256" s="191"/>
      <c r="N256" s="207">
        <v>0</v>
      </c>
      <c r="O256" s="208"/>
      <c r="P256" s="191"/>
      <c r="Q256" s="190">
        <v>0</v>
      </c>
      <c r="R256" s="191"/>
      <c r="S256" s="190">
        <v>0</v>
      </c>
      <c r="T256" s="191"/>
      <c r="U256" s="207">
        <v>81388349</v>
      </c>
      <c r="V256" s="208"/>
      <c r="W256" s="191"/>
      <c r="X256" s="207">
        <v>0</v>
      </c>
      <c r="Y256" s="208"/>
      <c r="Z256" s="180"/>
      <c r="AA256" s="180"/>
      <c r="AB256" s="55" t="s">
        <v>997</v>
      </c>
    </row>
    <row r="257" spans="1:28" s="153" customFormat="1" ht="12.75" customHeight="1" x14ac:dyDescent="0.2">
      <c r="A257" s="209" t="s">
        <v>1531</v>
      </c>
      <c r="B257" s="208"/>
      <c r="C257" s="210" t="s">
        <v>255</v>
      </c>
      <c r="D257" s="211"/>
      <c r="E257" s="211"/>
      <c r="F257" s="208"/>
      <c r="G257" s="190">
        <v>289839939</v>
      </c>
      <c r="H257" s="191"/>
      <c r="I257" s="190">
        <v>83270504</v>
      </c>
      <c r="J257" s="191"/>
      <c r="K257" s="207">
        <v>206569435</v>
      </c>
      <c r="L257" s="208"/>
      <c r="M257" s="191"/>
      <c r="N257" s="207">
        <v>0</v>
      </c>
      <c r="O257" s="208"/>
      <c r="P257" s="191"/>
      <c r="Q257" s="190">
        <v>0</v>
      </c>
      <c r="R257" s="191"/>
      <c r="S257" s="190">
        <v>0</v>
      </c>
      <c r="T257" s="191"/>
      <c r="U257" s="207">
        <v>206569435</v>
      </c>
      <c r="V257" s="208"/>
      <c r="W257" s="191"/>
      <c r="X257" s="207">
        <v>0</v>
      </c>
      <c r="Y257" s="208"/>
      <c r="Z257" s="180"/>
      <c r="AA257" s="180"/>
      <c r="AB257" s="55" t="s">
        <v>1000</v>
      </c>
    </row>
    <row r="258" spans="1:28" s="153" customFormat="1" ht="12.75" customHeight="1" x14ac:dyDescent="0.2">
      <c r="A258" s="209" t="s">
        <v>256</v>
      </c>
      <c r="B258" s="208"/>
      <c r="C258" s="210" t="s">
        <v>257</v>
      </c>
      <c r="D258" s="211"/>
      <c r="E258" s="211"/>
      <c r="F258" s="208"/>
      <c r="G258" s="190">
        <v>161498882</v>
      </c>
      <c r="H258" s="191"/>
      <c r="I258" s="190">
        <v>0</v>
      </c>
      <c r="J258" s="191"/>
      <c r="K258" s="207">
        <v>161498882</v>
      </c>
      <c r="L258" s="208"/>
      <c r="M258" s="191"/>
      <c r="N258" s="207">
        <v>0</v>
      </c>
      <c r="O258" s="208"/>
      <c r="P258" s="191"/>
      <c r="Q258" s="190">
        <v>0</v>
      </c>
      <c r="R258" s="191"/>
      <c r="S258" s="190">
        <v>0</v>
      </c>
      <c r="T258" s="191"/>
      <c r="U258" s="207">
        <v>161498882</v>
      </c>
      <c r="V258" s="208"/>
      <c r="W258" s="191"/>
      <c r="X258" s="207">
        <v>0</v>
      </c>
      <c r="Y258" s="208"/>
      <c r="Z258" s="180"/>
      <c r="AA258" s="180"/>
      <c r="AB258" s="55" t="s">
        <v>1001</v>
      </c>
    </row>
    <row r="259" spans="1:28" s="153" customFormat="1" ht="12.75" customHeight="1" x14ac:dyDescent="0.2">
      <c r="A259" s="209" t="s">
        <v>1503</v>
      </c>
      <c r="B259" s="208"/>
      <c r="C259" s="210" t="s">
        <v>1004</v>
      </c>
      <c r="D259" s="211"/>
      <c r="E259" s="211"/>
      <c r="F259" s="208"/>
      <c r="G259" s="190">
        <v>888509</v>
      </c>
      <c r="H259" s="191"/>
      <c r="I259" s="190">
        <v>0</v>
      </c>
      <c r="J259" s="191"/>
      <c r="K259" s="207">
        <v>888509</v>
      </c>
      <c r="L259" s="208"/>
      <c r="M259" s="191"/>
      <c r="N259" s="207">
        <v>0</v>
      </c>
      <c r="O259" s="208"/>
      <c r="P259" s="191"/>
      <c r="Q259" s="190">
        <v>0</v>
      </c>
      <c r="R259" s="191"/>
      <c r="S259" s="190">
        <v>0</v>
      </c>
      <c r="T259" s="191"/>
      <c r="U259" s="207">
        <v>888509</v>
      </c>
      <c r="V259" s="208"/>
      <c r="W259" s="191"/>
      <c r="X259" s="207">
        <v>0</v>
      </c>
      <c r="Y259" s="208"/>
      <c r="Z259" s="180"/>
      <c r="AA259" s="180"/>
      <c r="AB259" s="55" t="s">
        <v>1003</v>
      </c>
    </row>
    <row r="260" spans="1:28" s="167" customFormat="1" ht="12.75" customHeight="1" x14ac:dyDescent="0.2">
      <c r="A260" s="209" t="s">
        <v>258</v>
      </c>
      <c r="B260" s="208"/>
      <c r="C260" s="210" t="s">
        <v>259</v>
      </c>
      <c r="D260" s="211"/>
      <c r="E260" s="211"/>
      <c r="F260" s="208"/>
      <c r="G260" s="190">
        <v>161408360</v>
      </c>
      <c r="H260" s="191"/>
      <c r="I260" s="190">
        <v>80704180</v>
      </c>
      <c r="J260" s="191"/>
      <c r="K260" s="207">
        <v>80704180</v>
      </c>
      <c r="L260" s="208"/>
      <c r="M260" s="191"/>
      <c r="N260" s="207">
        <v>0</v>
      </c>
      <c r="O260" s="208"/>
      <c r="P260" s="191"/>
      <c r="Q260" s="190">
        <v>0</v>
      </c>
      <c r="R260" s="191"/>
      <c r="S260" s="190">
        <v>0</v>
      </c>
      <c r="T260" s="191"/>
      <c r="U260" s="207">
        <v>80704180</v>
      </c>
      <c r="V260" s="208"/>
      <c r="W260" s="191"/>
      <c r="X260" s="207">
        <v>0</v>
      </c>
      <c r="Y260" s="208"/>
      <c r="Z260" s="180"/>
      <c r="AA260" s="180"/>
      <c r="AB260" s="55" t="s">
        <v>1007</v>
      </c>
    </row>
    <row r="261" spans="1:28" s="167" customFormat="1" ht="12.75" customHeight="1" x14ac:dyDescent="0.2">
      <c r="A261" s="209" t="s">
        <v>260</v>
      </c>
      <c r="B261" s="208"/>
      <c r="C261" s="210" t="s">
        <v>261</v>
      </c>
      <c r="D261" s="211"/>
      <c r="E261" s="211"/>
      <c r="F261" s="208"/>
      <c r="G261" s="190">
        <v>25954517</v>
      </c>
      <c r="H261" s="191"/>
      <c r="I261" s="190">
        <v>12301137</v>
      </c>
      <c r="J261" s="191"/>
      <c r="K261" s="207">
        <v>13653380</v>
      </c>
      <c r="L261" s="208"/>
      <c r="M261" s="191"/>
      <c r="N261" s="207">
        <v>0</v>
      </c>
      <c r="O261" s="208"/>
      <c r="P261" s="191"/>
      <c r="Q261" s="190">
        <v>0</v>
      </c>
      <c r="R261" s="191"/>
      <c r="S261" s="190">
        <v>0</v>
      </c>
      <c r="T261" s="191"/>
      <c r="U261" s="207">
        <v>13653380</v>
      </c>
      <c r="V261" s="208"/>
      <c r="W261" s="191"/>
      <c r="X261" s="207">
        <v>0</v>
      </c>
      <c r="Y261" s="208"/>
      <c r="Z261" s="180"/>
      <c r="AA261" s="180"/>
      <c r="AB261" s="55" t="s">
        <v>1008</v>
      </c>
    </row>
    <row r="262" spans="1:28" s="167" customFormat="1" ht="12.75" customHeight="1" x14ac:dyDescent="0.2">
      <c r="A262" s="209" t="s">
        <v>262</v>
      </c>
      <c r="B262" s="208"/>
      <c r="C262" s="210" t="s">
        <v>263</v>
      </c>
      <c r="D262" s="211"/>
      <c r="E262" s="211"/>
      <c r="F262" s="208"/>
      <c r="G262" s="190">
        <v>255536710</v>
      </c>
      <c r="H262" s="191"/>
      <c r="I262" s="190">
        <v>94273068</v>
      </c>
      <c r="J262" s="191"/>
      <c r="K262" s="207">
        <v>161263642</v>
      </c>
      <c r="L262" s="208"/>
      <c r="M262" s="191"/>
      <c r="N262" s="207">
        <v>0</v>
      </c>
      <c r="O262" s="208"/>
      <c r="P262" s="191"/>
      <c r="Q262" s="190">
        <v>0</v>
      </c>
      <c r="R262" s="191"/>
      <c r="S262" s="190">
        <v>0</v>
      </c>
      <c r="T262" s="191"/>
      <c r="U262" s="207">
        <v>161263642</v>
      </c>
      <c r="V262" s="208"/>
      <c r="W262" s="191"/>
      <c r="X262" s="207">
        <v>0</v>
      </c>
      <c r="Y262" s="208"/>
      <c r="Z262" s="180"/>
      <c r="AA262" s="180"/>
      <c r="AB262" s="55" t="s">
        <v>1009</v>
      </c>
    </row>
    <row r="263" spans="1:28" s="167" customFormat="1" ht="12.75" customHeight="1" x14ac:dyDescent="0.2">
      <c r="A263" s="209" t="s">
        <v>1464</v>
      </c>
      <c r="B263" s="208"/>
      <c r="C263" s="210" t="s">
        <v>264</v>
      </c>
      <c r="D263" s="211"/>
      <c r="E263" s="211"/>
      <c r="F263" s="208"/>
      <c r="G263" s="190">
        <v>521501015</v>
      </c>
      <c r="H263" s="191"/>
      <c r="I263" s="190">
        <v>6944835</v>
      </c>
      <c r="J263" s="191"/>
      <c r="K263" s="207">
        <v>514556180</v>
      </c>
      <c r="L263" s="208"/>
      <c r="M263" s="191"/>
      <c r="N263" s="207">
        <v>0</v>
      </c>
      <c r="O263" s="208"/>
      <c r="P263" s="191"/>
      <c r="Q263" s="190">
        <v>0</v>
      </c>
      <c r="R263" s="191"/>
      <c r="S263" s="190">
        <v>0</v>
      </c>
      <c r="T263" s="191"/>
      <c r="U263" s="207">
        <v>514556180</v>
      </c>
      <c r="V263" s="208"/>
      <c r="W263" s="191"/>
      <c r="X263" s="207">
        <v>0</v>
      </c>
      <c r="Y263" s="208"/>
      <c r="Z263" s="180"/>
      <c r="AA263" s="180"/>
      <c r="AB263" s="55" t="s">
        <v>1015</v>
      </c>
    </row>
    <row r="264" spans="1:28" s="167" customFormat="1" ht="12.75" customHeight="1" x14ac:dyDescent="0.2">
      <c r="A264" s="209" t="s">
        <v>1465</v>
      </c>
      <c r="B264" s="208"/>
      <c r="C264" s="210" t="s">
        <v>1019</v>
      </c>
      <c r="D264" s="211"/>
      <c r="E264" s="211"/>
      <c r="F264" s="208"/>
      <c r="G264" s="190">
        <v>408834</v>
      </c>
      <c r="H264" s="191"/>
      <c r="I264" s="190">
        <v>0</v>
      </c>
      <c r="J264" s="191"/>
      <c r="K264" s="207">
        <v>408834</v>
      </c>
      <c r="L264" s="208"/>
      <c r="M264" s="191"/>
      <c r="N264" s="207">
        <v>0</v>
      </c>
      <c r="O264" s="208"/>
      <c r="P264" s="191"/>
      <c r="Q264" s="190">
        <v>0</v>
      </c>
      <c r="R264" s="191"/>
      <c r="S264" s="190">
        <v>0</v>
      </c>
      <c r="T264" s="191"/>
      <c r="U264" s="207">
        <v>408834</v>
      </c>
      <c r="V264" s="208"/>
      <c r="W264" s="191"/>
      <c r="X264" s="207">
        <v>0</v>
      </c>
      <c r="Y264" s="208"/>
      <c r="Z264" s="180"/>
      <c r="AA264" s="180"/>
      <c r="AB264" s="55" t="s">
        <v>1018</v>
      </c>
    </row>
    <row r="265" spans="1:28" s="167" customFormat="1" ht="12.75" customHeight="1" x14ac:dyDescent="0.2">
      <c r="A265" s="209" t="s">
        <v>1520</v>
      </c>
      <c r="B265" s="208"/>
      <c r="C265" s="210" t="s">
        <v>1027</v>
      </c>
      <c r="D265" s="211"/>
      <c r="E265" s="211"/>
      <c r="F265" s="208"/>
      <c r="G265" s="190">
        <v>1398250</v>
      </c>
      <c r="H265" s="191"/>
      <c r="I265" s="190">
        <v>699125</v>
      </c>
      <c r="J265" s="191"/>
      <c r="K265" s="207">
        <v>699125</v>
      </c>
      <c r="L265" s="208"/>
      <c r="M265" s="191"/>
      <c r="N265" s="207">
        <v>0</v>
      </c>
      <c r="O265" s="208"/>
      <c r="P265" s="191"/>
      <c r="Q265" s="190">
        <v>0</v>
      </c>
      <c r="R265" s="191"/>
      <c r="S265" s="190">
        <v>0</v>
      </c>
      <c r="T265" s="191"/>
      <c r="U265" s="207">
        <v>699125</v>
      </c>
      <c r="V265" s="208"/>
      <c r="W265" s="191"/>
      <c r="X265" s="207">
        <v>0</v>
      </c>
      <c r="Y265" s="208"/>
      <c r="Z265" s="180"/>
      <c r="AA265" s="180"/>
      <c r="AB265" s="55" t="s">
        <v>1026</v>
      </c>
    </row>
    <row r="266" spans="1:28" s="153" customFormat="1" ht="12.75" customHeight="1" x14ac:dyDescent="0.2">
      <c r="A266" s="209" t="s">
        <v>1552</v>
      </c>
      <c r="B266" s="208"/>
      <c r="C266" s="210" t="s">
        <v>1553</v>
      </c>
      <c r="D266" s="211"/>
      <c r="E266" s="211"/>
      <c r="F266" s="208"/>
      <c r="G266" s="190">
        <v>36528655</v>
      </c>
      <c r="H266" s="191"/>
      <c r="I266" s="190">
        <v>9173780</v>
      </c>
      <c r="J266" s="191"/>
      <c r="K266" s="207">
        <v>27354875</v>
      </c>
      <c r="L266" s="208"/>
      <c r="M266" s="191"/>
      <c r="N266" s="207">
        <v>0</v>
      </c>
      <c r="O266" s="208"/>
      <c r="P266" s="191"/>
      <c r="Q266" s="190">
        <v>0</v>
      </c>
      <c r="R266" s="191"/>
      <c r="S266" s="190">
        <v>0</v>
      </c>
      <c r="T266" s="191"/>
      <c r="U266" s="207">
        <v>27354875</v>
      </c>
      <c r="V266" s="208"/>
      <c r="W266" s="191"/>
      <c r="X266" s="207">
        <v>0</v>
      </c>
      <c r="Y266" s="208"/>
      <c r="Z266" s="180"/>
      <c r="AA266" s="180"/>
      <c r="AB266" s="55" t="s">
        <v>1028</v>
      </c>
    </row>
    <row r="267" spans="1:28" s="153" customFormat="1" ht="12.75" customHeight="1" x14ac:dyDescent="0.2">
      <c r="A267" s="209" t="s">
        <v>1466</v>
      </c>
      <c r="B267" s="208"/>
      <c r="C267" s="210" t="s">
        <v>1467</v>
      </c>
      <c r="D267" s="211"/>
      <c r="E267" s="211"/>
      <c r="F267" s="208"/>
      <c r="G267" s="190">
        <v>1535571</v>
      </c>
      <c r="H267" s="191"/>
      <c r="I267" s="190">
        <v>0</v>
      </c>
      <c r="J267" s="191"/>
      <c r="K267" s="207">
        <v>1535571</v>
      </c>
      <c r="L267" s="208"/>
      <c r="M267" s="191"/>
      <c r="N267" s="207">
        <v>0</v>
      </c>
      <c r="O267" s="208"/>
      <c r="P267" s="191"/>
      <c r="Q267" s="190">
        <v>0</v>
      </c>
      <c r="R267" s="191"/>
      <c r="S267" s="190">
        <v>0</v>
      </c>
      <c r="T267" s="191"/>
      <c r="U267" s="207">
        <v>1535571</v>
      </c>
      <c r="V267" s="208"/>
      <c r="W267" s="191"/>
      <c r="X267" s="207">
        <v>0</v>
      </c>
      <c r="Y267" s="208"/>
      <c r="Z267" s="180"/>
      <c r="AA267" s="180"/>
      <c r="AB267" s="55" t="s">
        <v>1031</v>
      </c>
    </row>
    <row r="268" spans="1:28" s="153" customFormat="1" ht="12.75" customHeight="1" x14ac:dyDescent="0.2">
      <c r="A268" s="209" t="s">
        <v>1353</v>
      </c>
      <c r="B268" s="208"/>
      <c r="C268" s="210" t="s">
        <v>1034</v>
      </c>
      <c r="D268" s="211"/>
      <c r="E268" s="211"/>
      <c r="F268" s="208"/>
      <c r="G268" s="190">
        <v>5540501</v>
      </c>
      <c r="H268" s="191"/>
      <c r="I268" s="190">
        <v>2779701</v>
      </c>
      <c r="J268" s="191"/>
      <c r="K268" s="207">
        <v>2760800</v>
      </c>
      <c r="L268" s="208"/>
      <c r="M268" s="191"/>
      <c r="N268" s="207">
        <v>0</v>
      </c>
      <c r="O268" s="208"/>
      <c r="P268" s="191"/>
      <c r="Q268" s="190">
        <v>0</v>
      </c>
      <c r="R268" s="191"/>
      <c r="S268" s="190">
        <v>0</v>
      </c>
      <c r="T268" s="191"/>
      <c r="U268" s="207">
        <v>2760800</v>
      </c>
      <c r="V268" s="208"/>
      <c r="W268" s="191"/>
      <c r="X268" s="207">
        <v>0</v>
      </c>
      <c r="Y268" s="208"/>
      <c r="Z268" s="180"/>
      <c r="AA268" s="180"/>
      <c r="AB268" s="55" t="s">
        <v>1033</v>
      </c>
    </row>
    <row r="269" spans="1:28" s="153" customFormat="1" ht="12.75" customHeight="1" x14ac:dyDescent="0.2">
      <c r="A269" s="209" t="s">
        <v>1316</v>
      </c>
      <c r="B269" s="208"/>
      <c r="C269" s="210" t="s">
        <v>1052</v>
      </c>
      <c r="D269" s="211"/>
      <c r="E269" s="211"/>
      <c r="F269" s="208"/>
      <c r="G269" s="190">
        <v>26571118</v>
      </c>
      <c r="H269" s="191"/>
      <c r="I269" s="190">
        <v>0</v>
      </c>
      <c r="J269" s="191"/>
      <c r="K269" s="207">
        <v>26571118</v>
      </c>
      <c r="L269" s="208"/>
      <c r="M269" s="191"/>
      <c r="N269" s="207">
        <v>0</v>
      </c>
      <c r="O269" s="208"/>
      <c r="P269" s="191"/>
      <c r="Q269" s="190">
        <v>0</v>
      </c>
      <c r="R269" s="191"/>
      <c r="S269" s="190">
        <v>0</v>
      </c>
      <c r="T269" s="191"/>
      <c r="U269" s="207">
        <v>26571118</v>
      </c>
      <c r="V269" s="208"/>
      <c r="W269" s="191"/>
      <c r="X269" s="207">
        <v>0</v>
      </c>
      <c r="Y269" s="208"/>
      <c r="Z269" s="180"/>
      <c r="AA269" s="180"/>
      <c r="AB269" s="55" t="s">
        <v>1051</v>
      </c>
    </row>
    <row r="270" spans="1:28" s="153" customFormat="1" ht="12.75" customHeight="1" x14ac:dyDescent="0.2">
      <c r="A270" s="209" t="s">
        <v>1315</v>
      </c>
      <c r="B270" s="208"/>
      <c r="C270" s="210" t="s">
        <v>1314</v>
      </c>
      <c r="D270" s="211"/>
      <c r="E270" s="211"/>
      <c r="F270" s="208"/>
      <c r="G270" s="190">
        <v>35049166</v>
      </c>
      <c r="H270" s="191"/>
      <c r="I270" s="190">
        <v>0</v>
      </c>
      <c r="J270" s="191"/>
      <c r="K270" s="207">
        <v>35049166</v>
      </c>
      <c r="L270" s="208"/>
      <c r="M270" s="191"/>
      <c r="N270" s="207">
        <v>0</v>
      </c>
      <c r="O270" s="208"/>
      <c r="P270" s="191"/>
      <c r="Q270" s="190">
        <v>0</v>
      </c>
      <c r="R270" s="191"/>
      <c r="S270" s="190">
        <v>0</v>
      </c>
      <c r="T270" s="191"/>
      <c r="U270" s="207">
        <v>35049166</v>
      </c>
      <c r="V270" s="208"/>
      <c r="W270" s="191"/>
      <c r="X270" s="207">
        <v>0</v>
      </c>
      <c r="Y270" s="208"/>
      <c r="Z270" s="180"/>
      <c r="AA270" s="180"/>
      <c r="AB270" s="55" t="s">
        <v>1053</v>
      </c>
    </row>
    <row r="271" spans="1:28" s="153" customFormat="1" ht="12.75" customHeight="1" x14ac:dyDescent="0.2">
      <c r="A271" s="209" t="s">
        <v>1468</v>
      </c>
      <c r="B271" s="208"/>
      <c r="C271" s="210" t="s">
        <v>1469</v>
      </c>
      <c r="D271" s="211"/>
      <c r="E271" s="211"/>
      <c r="F271" s="208"/>
      <c r="G271" s="190">
        <v>12222782</v>
      </c>
      <c r="H271" s="191"/>
      <c r="I271" s="190">
        <v>0</v>
      </c>
      <c r="J271" s="191"/>
      <c r="K271" s="207">
        <v>12222782</v>
      </c>
      <c r="L271" s="208"/>
      <c r="M271" s="191"/>
      <c r="N271" s="207">
        <v>0</v>
      </c>
      <c r="O271" s="208"/>
      <c r="P271" s="191"/>
      <c r="Q271" s="190">
        <v>0</v>
      </c>
      <c r="R271" s="191"/>
      <c r="S271" s="190">
        <v>0</v>
      </c>
      <c r="T271" s="191"/>
      <c r="U271" s="207">
        <v>12222782</v>
      </c>
      <c r="V271" s="208"/>
      <c r="W271" s="191"/>
      <c r="X271" s="207">
        <v>0</v>
      </c>
      <c r="Y271" s="208"/>
      <c r="Z271" s="180"/>
      <c r="AA271" s="180"/>
      <c r="AB271" s="55" t="s">
        <v>1059</v>
      </c>
    </row>
    <row r="272" spans="1:28" s="153" customFormat="1" ht="12.75" customHeight="1" x14ac:dyDescent="0.2">
      <c r="A272" s="209" t="s">
        <v>266</v>
      </c>
      <c r="B272" s="208"/>
      <c r="C272" s="210" t="s">
        <v>267</v>
      </c>
      <c r="D272" s="211"/>
      <c r="E272" s="211"/>
      <c r="F272" s="208"/>
      <c r="G272" s="190">
        <v>42339063</v>
      </c>
      <c r="H272" s="191"/>
      <c r="I272" s="190">
        <v>17475174</v>
      </c>
      <c r="J272" s="191"/>
      <c r="K272" s="207">
        <v>24863889</v>
      </c>
      <c r="L272" s="208"/>
      <c r="M272" s="191"/>
      <c r="N272" s="207">
        <v>0</v>
      </c>
      <c r="O272" s="208"/>
      <c r="P272" s="191"/>
      <c r="Q272" s="190">
        <v>0</v>
      </c>
      <c r="R272" s="191"/>
      <c r="S272" s="190">
        <v>0</v>
      </c>
      <c r="T272" s="191"/>
      <c r="U272" s="207">
        <v>24863889</v>
      </c>
      <c r="V272" s="208"/>
      <c r="W272" s="191"/>
      <c r="X272" s="207">
        <v>0</v>
      </c>
      <c r="Y272" s="208"/>
      <c r="Z272" s="180"/>
      <c r="AA272" s="180"/>
      <c r="AB272" s="55" t="s">
        <v>1061</v>
      </c>
    </row>
    <row r="273" spans="1:28" s="180" customFormat="1" ht="12.75" customHeight="1" x14ac:dyDescent="0.2">
      <c r="A273" s="209" t="s">
        <v>1491</v>
      </c>
      <c r="B273" s="208"/>
      <c r="C273" s="210" t="s">
        <v>1492</v>
      </c>
      <c r="D273" s="211"/>
      <c r="E273" s="211"/>
      <c r="F273" s="208"/>
      <c r="G273" s="190">
        <v>47397962</v>
      </c>
      <c r="H273" s="191"/>
      <c r="I273" s="190">
        <v>23698981</v>
      </c>
      <c r="J273" s="191"/>
      <c r="K273" s="207">
        <v>23698981</v>
      </c>
      <c r="L273" s="208"/>
      <c r="M273" s="191"/>
      <c r="N273" s="207">
        <v>0</v>
      </c>
      <c r="O273" s="208"/>
      <c r="P273" s="191"/>
      <c r="Q273" s="190">
        <v>0</v>
      </c>
      <c r="R273" s="191"/>
      <c r="S273" s="190">
        <v>0</v>
      </c>
      <c r="T273" s="191"/>
      <c r="U273" s="207">
        <v>23698981</v>
      </c>
      <c r="V273" s="208"/>
      <c r="W273" s="191"/>
      <c r="X273" s="207">
        <v>0</v>
      </c>
      <c r="Y273" s="208"/>
      <c r="AB273" s="55" t="s">
        <v>1061</v>
      </c>
    </row>
    <row r="274" spans="1:28" s="180" customFormat="1" ht="12.75" customHeight="1" x14ac:dyDescent="0.2">
      <c r="A274" s="209" t="s">
        <v>1336</v>
      </c>
      <c r="B274" s="208"/>
      <c r="C274" s="210" t="s">
        <v>1075</v>
      </c>
      <c r="D274" s="211"/>
      <c r="E274" s="211"/>
      <c r="F274" s="208"/>
      <c r="G274" s="190">
        <v>313430218</v>
      </c>
      <c r="H274" s="191"/>
      <c r="I274" s="190">
        <v>156715109</v>
      </c>
      <c r="J274" s="191"/>
      <c r="K274" s="207">
        <v>156715109</v>
      </c>
      <c r="L274" s="208"/>
      <c r="M274" s="191"/>
      <c r="N274" s="207">
        <v>0</v>
      </c>
      <c r="O274" s="208"/>
      <c r="P274" s="191"/>
      <c r="Q274" s="190">
        <v>0</v>
      </c>
      <c r="R274" s="191"/>
      <c r="S274" s="190">
        <v>0</v>
      </c>
      <c r="T274" s="191"/>
      <c r="U274" s="207">
        <v>156715109</v>
      </c>
      <c r="V274" s="208"/>
      <c r="W274" s="191"/>
      <c r="X274" s="207">
        <v>0</v>
      </c>
      <c r="Y274" s="208"/>
      <c r="AB274" s="55" t="s">
        <v>1074</v>
      </c>
    </row>
    <row r="275" spans="1:28" s="180" customFormat="1" ht="12.75" customHeight="1" x14ac:dyDescent="0.2">
      <c r="A275" s="209" t="s">
        <v>1470</v>
      </c>
      <c r="B275" s="208"/>
      <c r="C275" s="210" t="s">
        <v>268</v>
      </c>
      <c r="D275" s="211"/>
      <c r="E275" s="211"/>
      <c r="F275" s="208"/>
      <c r="G275" s="190">
        <v>2003246</v>
      </c>
      <c r="H275" s="191"/>
      <c r="I275" s="190">
        <v>0</v>
      </c>
      <c r="J275" s="191"/>
      <c r="K275" s="207">
        <v>2003246</v>
      </c>
      <c r="L275" s="208"/>
      <c r="M275" s="191"/>
      <c r="N275" s="207">
        <v>0</v>
      </c>
      <c r="O275" s="208"/>
      <c r="P275" s="191"/>
      <c r="Q275" s="190">
        <v>0</v>
      </c>
      <c r="R275" s="191"/>
      <c r="S275" s="190">
        <v>0</v>
      </c>
      <c r="T275" s="191"/>
      <c r="U275" s="207">
        <v>2003246</v>
      </c>
      <c r="V275" s="208"/>
      <c r="W275" s="191"/>
      <c r="X275" s="207">
        <v>0</v>
      </c>
      <c r="Y275" s="208"/>
      <c r="AB275" s="55" t="s">
        <v>1081</v>
      </c>
    </row>
    <row r="276" spans="1:28" s="180" customFormat="1" ht="12.75" customHeight="1" x14ac:dyDescent="0.2">
      <c r="A276" s="209" t="s">
        <v>1571</v>
      </c>
      <c r="B276" s="208"/>
      <c r="C276" s="210" t="s">
        <v>1572</v>
      </c>
      <c r="D276" s="211"/>
      <c r="E276" s="211"/>
      <c r="F276" s="208"/>
      <c r="G276" s="190">
        <v>1233180</v>
      </c>
      <c r="H276" s="191"/>
      <c r="I276" s="190">
        <v>0</v>
      </c>
      <c r="J276" s="191"/>
      <c r="K276" s="207">
        <v>1233180</v>
      </c>
      <c r="L276" s="208"/>
      <c r="M276" s="191"/>
      <c r="N276" s="207">
        <v>0</v>
      </c>
      <c r="O276" s="208"/>
      <c r="P276" s="191"/>
      <c r="Q276" s="190">
        <v>0</v>
      </c>
      <c r="R276" s="191"/>
      <c r="S276" s="190">
        <v>0</v>
      </c>
      <c r="T276" s="191"/>
      <c r="U276" s="207">
        <v>1233180</v>
      </c>
      <c r="V276" s="208"/>
      <c r="W276" s="191"/>
      <c r="X276" s="207">
        <v>0</v>
      </c>
      <c r="Y276" s="208"/>
      <c r="AB276" s="55" t="s">
        <v>1084</v>
      </c>
    </row>
    <row r="277" spans="1:28" s="180" customFormat="1" ht="12.75" customHeight="1" x14ac:dyDescent="0.2">
      <c r="A277" s="209" t="s">
        <v>1347</v>
      </c>
      <c r="B277" s="208"/>
      <c r="C277" s="210" t="s">
        <v>1348</v>
      </c>
      <c r="D277" s="211"/>
      <c r="E277" s="211"/>
      <c r="F277" s="208"/>
      <c r="G277" s="190">
        <v>112004644</v>
      </c>
      <c r="H277" s="191"/>
      <c r="I277" s="190">
        <v>56002322</v>
      </c>
      <c r="J277" s="191"/>
      <c r="K277" s="207">
        <v>56002322</v>
      </c>
      <c r="L277" s="208"/>
      <c r="M277" s="191"/>
      <c r="N277" s="207">
        <v>0</v>
      </c>
      <c r="O277" s="208"/>
      <c r="P277" s="191"/>
      <c r="Q277" s="190">
        <v>0</v>
      </c>
      <c r="R277" s="191"/>
      <c r="S277" s="190">
        <v>0</v>
      </c>
      <c r="T277" s="191"/>
      <c r="U277" s="207">
        <v>56002322</v>
      </c>
      <c r="V277" s="208"/>
      <c r="W277" s="191"/>
      <c r="X277" s="207">
        <v>0</v>
      </c>
      <c r="Y277" s="208"/>
      <c r="AB277" s="55" t="s">
        <v>1089</v>
      </c>
    </row>
    <row r="278" spans="1:28" s="180" customFormat="1" ht="12.75" customHeight="1" x14ac:dyDescent="0.2">
      <c r="A278" s="209" t="s">
        <v>1504</v>
      </c>
      <c r="B278" s="208"/>
      <c r="C278" s="210" t="s">
        <v>1505</v>
      </c>
      <c r="D278" s="211"/>
      <c r="E278" s="211"/>
      <c r="F278" s="208"/>
      <c r="G278" s="190">
        <v>3415000</v>
      </c>
      <c r="H278" s="191"/>
      <c r="I278" s="190">
        <v>0</v>
      </c>
      <c r="J278" s="191"/>
      <c r="K278" s="207">
        <v>3415000</v>
      </c>
      <c r="L278" s="208"/>
      <c r="M278" s="191"/>
      <c r="N278" s="207">
        <v>0</v>
      </c>
      <c r="O278" s="208"/>
      <c r="P278" s="191"/>
      <c r="Q278" s="190">
        <v>0</v>
      </c>
      <c r="R278" s="191"/>
      <c r="S278" s="190">
        <v>0</v>
      </c>
      <c r="T278" s="191"/>
      <c r="U278" s="207">
        <v>3415000</v>
      </c>
      <c r="V278" s="208"/>
      <c r="W278" s="191"/>
      <c r="X278" s="207">
        <v>0</v>
      </c>
      <c r="Y278" s="208"/>
      <c r="AB278" s="55" t="s">
        <v>1091</v>
      </c>
    </row>
    <row r="279" spans="1:28" s="180" customFormat="1" ht="12.75" customHeight="1" x14ac:dyDescent="0.2">
      <c r="A279" s="209" t="s">
        <v>1313</v>
      </c>
      <c r="B279" s="208"/>
      <c r="C279" s="210" t="s">
        <v>1312</v>
      </c>
      <c r="D279" s="211"/>
      <c r="E279" s="211"/>
      <c r="F279" s="208"/>
      <c r="G279" s="190">
        <v>151960364</v>
      </c>
      <c r="H279" s="191"/>
      <c r="I279" s="190">
        <v>63370311</v>
      </c>
      <c r="J279" s="191"/>
      <c r="K279" s="207">
        <v>88590053</v>
      </c>
      <c r="L279" s="208"/>
      <c r="M279" s="191"/>
      <c r="N279" s="207">
        <v>0</v>
      </c>
      <c r="O279" s="208"/>
      <c r="P279" s="191"/>
      <c r="Q279" s="190">
        <v>0</v>
      </c>
      <c r="R279" s="191"/>
      <c r="S279" s="190">
        <v>0</v>
      </c>
      <c r="T279" s="191"/>
      <c r="U279" s="207">
        <v>88590053</v>
      </c>
      <c r="V279" s="208"/>
      <c r="W279" s="191"/>
      <c r="X279" s="207">
        <v>0</v>
      </c>
      <c r="Y279" s="208"/>
      <c r="AB279" s="55" t="s">
        <v>1093</v>
      </c>
    </row>
    <row r="280" spans="1:28" s="180" customFormat="1" ht="12.75" customHeight="1" x14ac:dyDescent="0.2">
      <c r="A280" s="209" t="s">
        <v>1349</v>
      </c>
      <c r="B280" s="208"/>
      <c r="C280" s="210" t="s">
        <v>1099</v>
      </c>
      <c r="D280" s="211"/>
      <c r="E280" s="211"/>
      <c r="F280" s="208"/>
      <c r="G280" s="190">
        <v>10626650</v>
      </c>
      <c r="H280" s="191"/>
      <c r="I280" s="190">
        <v>3806</v>
      </c>
      <c r="J280" s="191"/>
      <c r="K280" s="207">
        <v>10622844</v>
      </c>
      <c r="L280" s="208"/>
      <c r="M280" s="191"/>
      <c r="N280" s="207">
        <v>0</v>
      </c>
      <c r="O280" s="208"/>
      <c r="P280" s="191"/>
      <c r="Q280" s="190">
        <v>0</v>
      </c>
      <c r="R280" s="191"/>
      <c r="S280" s="190">
        <v>0</v>
      </c>
      <c r="T280" s="191"/>
      <c r="U280" s="207">
        <v>10622844</v>
      </c>
      <c r="V280" s="208"/>
      <c r="W280" s="191"/>
      <c r="X280" s="207">
        <v>0</v>
      </c>
      <c r="Y280" s="208"/>
      <c r="AB280" s="55" t="s">
        <v>1098</v>
      </c>
    </row>
    <row r="281" spans="1:28" s="180" customFormat="1" ht="12.75" customHeight="1" x14ac:dyDescent="0.2">
      <c r="A281" s="209" t="s">
        <v>1554</v>
      </c>
      <c r="B281" s="208"/>
      <c r="C281" s="210" t="s">
        <v>1555</v>
      </c>
      <c r="D281" s="211"/>
      <c r="E281" s="211"/>
      <c r="F281" s="208"/>
      <c r="G281" s="190">
        <v>16153430</v>
      </c>
      <c r="H281" s="191"/>
      <c r="I281" s="190">
        <v>0</v>
      </c>
      <c r="J281" s="191"/>
      <c r="K281" s="207">
        <v>16153430</v>
      </c>
      <c r="L281" s="208"/>
      <c r="M281" s="191"/>
      <c r="N281" s="207">
        <v>0</v>
      </c>
      <c r="O281" s="208"/>
      <c r="P281" s="191"/>
      <c r="Q281" s="190">
        <v>0</v>
      </c>
      <c r="R281" s="191"/>
      <c r="S281" s="190">
        <v>0</v>
      </c>
      <c r="T281" s="191"/>
      <c r="U281" s="207">
        <v>16153430</v>
      </c>
      <c r="V281" s="208"/>
      <c r="W281" s="191"/>
      <c r="X281" s="207">
        <v>0</v>
      </c>
      <c r="Y281" s="208"/>
      <c r="AB281" s="55" t="s">
        <v>1102</v>
      </c>
    </row>
    <row r="282" spans="1:28" s="180" customFormat="1" ht="12.75" customHeight="1" x14ac:dyDescent="0.2">
      <c r="A282" s="209" t="s">
        <v>1471</v>
      </c>
      <c r="B282" s="208"/>
      <c r="C282" s="210" t="s">
        <v>1472</v>
      </c>
      <c r="D282" s="211"/>
      <c r="E282" s="211"/>
      <c r="F282" s="208"/>
      <c r="G282" s="190">
        <v>300000</v>
      </c>
      <c r="H282" s="191"/>
      <c r="I282" s="190">
        <v>0</v>
      </c>
      <c r="J282" s="191"/>
      <c r="K282" s="207">
        <v>300000</v>
      </c>
      <c r="L282" s="208"/>
      <c r="M282" s="191"/>
      <c r="N282" s="207">
        <v>0</v>
      </c>
      <c r="O282" s="208"/>
      <c r="P282" s="191"/>
      <c r="Q282" s="190">
        <v>0</v>
      </c>
      <c r="R282" s="191"/>
      <c r="S282" s="190">
        <v>0</v>
      </c>
      <c r="T282" s="191"/>
      <c r="U282" s="207">
        <v>300000</v>
      </c>
      <c r="V282" s="208"/>
      <c r="W282" s="191"/>
      <c r="X282" s="207">
        <v>0</v>
      </c>
      <c r="Y282" s="208"/>
      <c r="AB282" s="55" t="s">
        <v>1102</v>
      </c>
    </row>
    <row r="283" spans="1:28" s="180" customFormat="1" ht="12.75" customHeight="1" x14ac:dyDescent="0.2">
      <c r="A283" s="209" t="s">
        <v>1337</v>
      </c>
      <c r="B283" s="208"/>
      <c r="C283" s="210" t="s">
        <v>1338</v>
      </c>
      <c r="D283" s="211"/>
      <c r="E283" s="211"/>
      <c r="F283" s="208"/>
      <c r="G283" s="190">
        <v>105225052</v>
      </c>
      <c r="H283" s="191"/>
      <c r="I283" s="190">
        <v>0</v>
      </c>
      <c r="J283" s="191"/>
      <c r="K283" s="207">
        <v>105225052</v>
      </c>
      <c r="L283" s="208"/>
      <c r="M283" s="191"/>
      <c r="N283" s="207">
        <v>0</v>
      </c>
      <c r="O283" s="208"/>
      <c r="P283" s="191"/>
      <c r="Q283" s="190">
        <v>0</v>
      </c>
      <c r="R283" s="191"/>
      <c r="S283" s="190">
        <v>0</v>
      </c>
      <c r="T283" s="191"/>
      <c r="U283" s="207">
        <v>105225052</v>
      </c>
      <c r="V283" s="208"/>
      <c r="W283" s="191"/>
      <c r="X283" s="207">
        <v>0</v>
      </c>
      <c r="Y283" s="208"/>
      <c r="AB283" s="55" t="s">
        <v>1102</v>
      </c>
    </row>
    <row r="284" spans="1:28" s="180" customFormat="1" ht="12.75" customHeight="1" x14ac:dyDescent="0.2">
      <c r="A284" s="209" t="s">
        <v>1556</v>
      </c>
      <c r="B284" s="208"/>
      <c r="C284" s="210" t="s">
        <v>1557</v>
      </c>
      <c r="D284" s="211"/>
      <c r="E284" s="211"/>
      <c r="F284" s="208"/>
      <c r="G284" s="190">
        <v>1371806</v>
      </c>
      <c r="H284" s="191"/>
      <c r="I284" s="190">
        <v>0</v>
      </c>
      <c r="J284" s="191"/>
      <c r="K284" s="207">
        <v>1371806</v>
      </c>
      <c r="L284" s="208"/>
      <c r="M284" s="191"/>
      <c r="N284" s="207">
        <v>0</v>
      </c>
      <c r="O284" s="208"/>
      <c r="P284" s="191"/>
      <c r="Q284" s="190">
        <v>0</v>
      </c>
      <c r="R284" s="191"/>
      <c r="S284" s="190">
        <v>0</v>
      </c>
      <c r="T284" s="191"/>
      <c r="U284" s="207">
        <v>1371806</v>
      </c>
      <c r="V284" s="208"/>
      <c r="W284" s="191"/>
      <c r="X284" s="207">
        <v>0</v>
      </c>
      <c r="Y284" s="208"/>
      <c r="AB284" s="55" t="s">
        <v>1108</v>
      </c>
    </row>
    <row r="285" spans="1:28" s="180" customFormat="1" ht="12.75" customHeight="1" x14ac:dyDescent="0.2">
      <c r="A285" s="209" t="s">
        <v>1354</v>
      </c>
      <c r="B285" s="208"/>
      <c r="C285" s="210" t="s">
        <v>1355</v>
      </c>
      <c r="D285" s="211"/>
      <c r="E285" s="211"/>
      <c r="F285" s="208"/>
      <c r="G285" s="190">
        <v>350000</v>
      </c>
      <c r="H285" s="191"/>
      <c r="I285" s="190">
        <v>0</v>
      </c>
      <c r="J285" s="191"/>
      <c r="K285" s="207">
        <v>350000</v>
      </c>
      <c r="L285" s="208"/>
      <c r="M285" s="191"/>
      <c r="N285" s="207">
        <v>0</v>
      </c>
      <c r="O285" s="208"/>
      <c r="P285" s="191"/>
      <c r="Q285" s="190">
        <v>0</v>
      </c>
      <c r="R285" s="191"/>
      <c r="S285" s="190">
        <v>0</v>
      </c>
      <c r="T285" s="191"/>
      <c r="U285" s="207">
        <v>350000</v>
      </c>
      <c r="V285" s="208"/>
      <c r="W285" s="191"/>
      <c r="X285" s="207">
        <v>0</v>
      </c>
      <c r="Y285" s="208"/>
      <c r="AB285" s="55" t="s">
        <v>1108</v>
      </c>
    </row>
    <row r="286" spans="1:28" s="180" customFormat="1" ht="12.75" customHeight="1" x14ac:dyDescent="0.2">
      <c r="A286" s="209" t="s">
        <v>1339</v>
      </c>
      <c r="B286" s="208"/>
      <c r="C286" s="210" t="s">
        <v>1340</v>
      </c>
      <c r="D286" s="211"/>
      <c r="E286" s="211"/>
      <c r="F286" s="208"/>
      <c r="G286" s="190">
        <v>200000</v>
      </c>
      <c r="H286" s="191"/>
      <c r="I286" s="190">
        <v>0</v>
      </c>
      <c r="J286" s="191"/>
      <c r="K286" s="207">
        <v>200000</v>
      </c>
      <c r="L286" s="208"/>
      <c r="M286" s="191"/>
      <c r="N286" s="207">
        <v>0</v>
      </c>
      <c r="O286" s="208"/>
      <c r="P286" s="191"/>
      <c r="Q286" s="190">
        <v>0</v>
      </c>
      <c r="R286" s="191"/>
      <c r="S286" s="190">
        <v>0</v>
      </c>
      <c r="T286" s="191"/>
      <c r="U286" s="207">
        <v>200000</v>
      </c>
      <c r="V286" s="208"/>
      <c r="W286" s="191"/>
      <c r="X286" s="207">
        <v>0</v>
      </c>
      <c r="Y286" s="208"/>
      <c r="AB286" s="55" t="s">
        <v>1108</v>
      </c>
    </row>
    <row r="287" spans="1:28" s="180" customFormat="1" ht="12.75" customHeight="1" x14ac:dyDescent="0.2">
      <c r="A287" s="209" t="s">
        <v>1473</v>
      </c>
      <c r="B287" s="208"/>
      <c r="C287" s="210" t="s">
        <v>1474</v>
      </c>
      <c r="D287" s="211"/>
      <c r="E287" s="211"/>
      <c r="F287" s="208"/>
      <c r="G287" s="190">
        <v>450000</v>
      </c>
      <c r="H287" s="191"/>
      <c r="I287" s="190">
        <v>0</v>
      </c>
      <c r="J287" s="191"/>
      <c r="K287" s="207">
        <v>450000</v>
      </c>
      <c r="L287" s="208"/>
      <c r="M287" s="191"/>
      <c r="N287" s="207">
        <v>0</v>
      </c>
      <c r="O287" s="208"/>
      <c r="P287" s="191"/>
      <c r="Q287" s="190">
        <v>0</v>
      </c>
      <c r="R287" s="191"/>
      <c r="S287" s="190">
        <v>0</v>
      </c>
      <c r="T287" s="191"/>
      <c r="U287" s="207">
        <v>450000</v>
      </c>
      <c r="V287" s="208"/>
      <c r="W287" s="191"/>
      <c r="X287" s="207">
        <v>0</v>
      </c>
      <c r="Y287" s="208"/>
      <c r="AB287" s="55" t="s">
        <v>1108</v>
      </c>
    </row>
    <row r="288" spans="1:28" s="180" customFormat="1" ht="12.75" customHeight="1" x14ac:dyDescent="0.2">
      <c r="A288" s="209" t="s">
        <v>1475</v>
      </c>
      <c r="B288" s="208"/>
      <c r="C288" s="210" t="s">
        <v>1476</v>
      </c>
      <c r="D288" s="211"/>
      <c r="E288" s="211"/>
      <c r="F288" s="208"/>
      <c r="G288" s="190">
        <v>12031916</v>
      </c>
      <c r="H288" s="191"/>
      <c r="I288" s="190">
        <v>0</v>
      </c>
      <c r="J288" s="191"/>
      <c r="K288" s="207">
        <v>12031916</v>
      </c>
      <c r="L288" s="208"/>
      <c r="M288" s="191"/>
      <c r="N288" s="207">
        <v>0</v>
      </c>
      <c r="O288" s="208"/>
      <c r="P288" s="191"/>
      <c r="Q288" s="190">
        <v>0</v>
      </c>
      <c r="R288" s="191"/>
      <c r="S288" s="190">
        <v>0</v>
      </c>
      <c r="T288" s="191"/>
      <c r="U288" s="207">
        <v>12031916</v>
      </c>
      <c r="V288" s="208"/>
      <c r="W288" s="191"/>
      <c r="X288" s="207">
        <v>0</v>
      </c>
      <c r="Y288" s="208"/>
      <c r="AB288" s="55" t="s">
        <v>1119</v>
      </c>
    </row>
    <row r="289" spans="1:28" s="180" customFormat="1" ht="12.75" customHeight="1" x14ac:dyDescent="0.2">
      <c r="A289" s="209" t="s">
        <v>269</v>
      </c>
      <c r="B289" s="208"/>
      <c r="C289" s="210" t="s">
        <v>270</v>
      </c>
      <c r="D289" s="211"/>
      <c r="E289" s="211"/>
      <c r="F289" s="208"/>
      <c r="G289" s="190">
        <v>14562466</v>
      </c>
      <c r="H289" s="191"/>
      <c r="I289" s="190">
        <v>4143184</v>
      </c>
      <c r="J289" s="191"/>
      <c r="K289" s="207">
        <v>10419282</v>
      </c>
      <c r="L289" s="208"/>
      <c r="M289" s="191"/>
      <c r="N289" s="207">
        <v>0</v>
      </c>
      <c r="O289" s="208"/>
      <c r="P289" s="191"/>
      <c r="Q289" s="190">
        <v>0</v>
      </c>
      <c r="R289" s="191"/>
      <c r="S289" s="190">
        <v>0</v>
      </c>
      <c r="T289" s="191"/>
      <c r="U289" s="207">
        <v>10419282</v>
      </c>
      <c r="V289" s="208"/>
      <c r="W289" s="191"/>
      <c r="X289" s="207">
        <v>0</v>
      </c>
      <c r="Y289" s="208"/>
      <c r="AB289" s="55" t="s">
        <v>1119</v>
      </c>
    </row>
    <row r="290" spans="1:28" s="180" customFormat="1" ht="12.75" customHeight="1" x14ac:dyDescent="0.2">
      <c r="A290" s="209" t="s">
        <v>1311</v>
      </c>
      <c r="B290" s="208"/>
      <c r="C290" s="210" t="s">
        <v>1120</v>
      </c>
      <c r="D290" s="211"/>
      <c r="E290" s="211"/>
      <c r="F290" s="208"/>
      <c r="G290" s="190">
        <v>180955958</v>
      </c>
      <c r="H290" s="191"/>
      <c r="I290" s="190">
        <v>100000</v>
      </c>
      <c r="J290" s="191"/>
      <c r="K290" s="207">
        <v>180855958</v>
      </c>
      <c r="L290" s="208"/>
      <c r="M290" s="191"/>
      <c r="N290" s="207">
        <v>0</v>
      </c>
      <c r="O290" s="208"/>
      <c r="P290" s="191"/>
      <c r="Q290" s="190">
        <v>0</v>
      </c>
      <c r="R290" s="191"/>
      <c r="S290" s="190">
        <v>0</v>
      </c>
      <c r="T290" s="191"/>
      <c r="U290" s="207">
        <v>180855958</v>
      </c>
      <c r="V290" s="208"/>
      <c r="W290" s="191"/>
      <c r="X290" s="207">
        <v>0</v>
      </c>
      <c r="Y290" s="208"/>
      <c r="AB290" s="55" t="s">
        <v>1119</v>
      </c>
    </row>
    <row r="291" spans="1:28" s="180" customFormat="1" ht="12.75" customHeight="1" x14ac:dyDescent="0.2">
      <c r="A291" s="209" t="s">
        <v>1506</v>
      </c>
      <c r="B291" s="208"/>
      <c r="C291" s="210" t="s">
        <v>1507</v>
      </c>
      <c r="D291" s="211"/>
      <c r="E291" s="211"/>
      <c r="F291" s="208"/>
      <c r="G291" s="190">
        <v>3520000</v>
      </c>
      <c r="H291" s="191"/>
      <c r="I291" s="190">
        <v>0</v>
      </c>
      <c r="J291" s="191"/>
      <c r="K291" s="207">
        <v>3520000</v>
      </c>
      <c r="L291" s="208"/>
      <c r="M291" s="191"/>
      <c r="N291" s="207">
        <v>0</v>
      </c>
      <c r="O291" s="208"/>
      <c r="P291" s="191"/>
      <c r="Q291" s="190">
        <v>0</v>
      </c>
      <c r="R291" s="191"/>
      <c r="S291" s="190">
        <v>0</v>
      </c>
      <c r="T291" s="191"/>
      <c r="U291" s="207">
        <v>3520000</v>
      </c>
      <c r="V291" s="208"/>
      <c r="W291" s="191"/>
      <c r="X291" s="207">
        <v>0</v>
      </c>
      <c r="Y291" s="208"/>
      <c r="AB291" s="55" t="s">
        <v>1208</v>
      </c>
    </row>
    <row r="292" spans="1:28" s="180" customFormat="1" ht="12.75" customHeight="1" x14ac:dyDescent="0.2">
      <c r="A292" s="209" t="s">
        <v>1616</v>
      </c>
      <c r="B292" s="208"/>
      <c r="C292" s="210" t="s">
        <v>1617</v>
      </c>
      <c r="D292" s="211"/>
      <c r="E292" s="211"/>
      <c r="F292" s="208"/>
      <c r="G292" s="190">
        <v>1058830</v>
      </c>
      <c r="H292" s="191"/>
      <c r="I292" s="190">
        <v>0</v>
      </c>
      <c r="J292" s="191"/>
      <c r="K292" s="207">
        <v>1058830</v>
      </c>
      <c r="L292" s="208"/>
      <c r="M292" s="191"/>
      <c r="N292" s="207">
        <v>0</v>
      </c>
      <c r="O292" s="208"/>
      <c r="P292" s="191"/>
      <c r="Q292" s="190">
        <v>0</v>
      </c>
      <c r="R292" s="191"/>
      <c r="S292" s="190">
        <v>0</v>
      </c>
      <c r="T292" s="191"/>
      <c r="U292" s="207">
        <v>1058830</v>
      </c>
      <c r="V292" s="208"/>
      <c r="W292" s="191"/>
      <c r="X292" s="207">
        <v>0</v>
      </c>
      <c r="Y292" s="208"/>
      <c r="AB292" s="55" t="s">
        <v>1222</v>
      </c>
    </row>
    <row r="293" spans="1:28" s="180" customFormat="1" ht="12.75" customHeight="1" x14ac:dyDescent="0.2">
      <c r="A293" s="209" t="s">
        <v>1573</v>
      </c>
      <c r="B293" s="208"/>
      <c r="C293" s="210" t="s">
        <v>1574</v>
      </c>
      <c r="D293" s="211"/>
      <c r="E293" s="211"/>
      <c r="F293" s="208"/>
      <c r="G293" s="190">
        <v>19675455</v>
      </c>
      <c r="H293" s="191"/>
      <c r="I293" s="190">
        <v>0</v>
      </c>
      <c r="J293" s="191"/>
      <c r="K293" s="207">
        <v>19675455</v>
      </c>
      <c r="L293" s="208"/>
      <c r="M293" s="191"/>
      <c r="N293" s="207">
        <v>0</v>
      </c>
      <c r="O293" s="208"/>
      <c r="P293" s="191"/>
      <c r="Q293" s="190">
        <v>0</v>
      </c>
      <c r="R293" s="191"/>
      <c r="S293" s="190">
        <v>0</v>
      </c>
      <c r="T293" s="191"/>
      <c r="U293" s="207">
        <v>19675455</v>
      </c>
      <c r="V293" s="208"/>
      <c r="W293" s="191"/>
      <c r="X293" s="207">
        <v>0</v>
      </c>
      <c r="Y293" s="208"/>
      <c r="AB293" s="55" t="s">
        <v>1229</v>
      </c>
    </row>
    <row r="294" spans="1:28" s="180" customFormat="1" ht="12.75" customHeight="1" x14ac:dyDescent="0.2">
      <c r="A294" s="209" t="s">
        <v>1367</v>
      </c>
      <c r="B294" s="208"/>
      <c r="C294" s="210" t="s">
        <v>1368</v>
      </c>
      <c r="D294" s="211"/>
      <c r="E294" s="211"/>
      <c r="F294" s="208"/>
      <c r="G294" s="190">
        <v>12226903</v>
      </c>
      <c r="H294" s="191"/>
      <c r="I294" s="190">
        <v>5390607</v>
      </c>
      <c r="J294" s="191"/>
      <c r="K294" s="207">
        <v>6836296</v>
      </c>
      <c r="L294" s="208"/>
      <c r="M294" s="191"/>
      <c r="N294" s="207">
        <v>0</v>
      </c>
      <c r="O294" s="208"/>
      <c r="P294" s="191"/>
      <c r="Q294" s="190">
        <v>0</v>
      </c>
      <c r="R294" s="191"/>
      <c r="S294" s="190">
        <v>0</v>
      </c>
      <c r="T294" s="191"/>
      <c r="U294" s="207">
        <v>6836296</v>
      </c>
      <c r="V294" s="208"/>
      <c r="W294" s="191"/>
      <c r="X294" s="207">
        <v>0</v>
      </c>
      <c r="Y294" s="208"/>
      <c r="AB294" s="55" t="s">
        <v>1306</v>
      </c>
    </row>
    <row r="295" spans="1:28" s="180" customFormat="1" ht="12.75" customHeight="1" x14ac:dyDescent="0.2">
      <c r="A295" s="173"/>
      <c r="B295" s="174"/>
      <c r="C295" s="175"/>
      <c r="D295" s="176"/>
      <c r="E295" s="176"/>
      <c r="F295" s="177"/>
      <c r="G295" s="172"/>
      <c r="I295" s="172"/>
      <c r="K295" s="178"/>
      <c r="L295" s="179"/>
      <c r="N295" s="178"/>
      <c r="O295" s="179"/>
      <c r="Q295" s="172"/>
      <c r="S295" s="172"/>
      <c r="U295" s="178"/>
      <c r="V295" s="179"/>
      <c r="X295" s="178"/>
      <c r="Y295" s="179"/>
      <c r="AB295" s="55"/>
    </row>
    <row r="296" spans="1:28" s="180" customFormat="1" ht="12.75" customHeight="1" x14ac:dyDescent="0.2">
      <c r="A296" s="209" t="s">
        <v>1521</v>
      </c>
      <c r="B296" s="208"/>
      <c r="C296" s="210" t="s">
        <v>1522</v>
      </c>
      <c r="D296" s="211"/>
      <c r="E296" s="211"/>
      <c r="F296" s="208"/>
      <c r="G296" s="172">
        <v>0</v>
      </c>
      <c r="I296" s="172">
        <v>132682021</v>
      </c>
      <c r="K296" s="207">
        <v>0</v>
      </c>
      <c r="L296" s="208"/>
      <c r="N296" s="207">
        <v>132682021</v>
      </c>
      <c r="O296" s="208"/>
      <c r="Q296" s="172">
        <v>0</v>
      </c>
      <c r="S296" s="172">
        <v>0</v>
      </c>
      <c r="U296" s="207">
        <v>0</v>
      </c>
      <c r="V296" s="208"/>
      <c r="X296" s="207">
        <v>132682021</v>
      </c>
      <c r="Y296" s="208"/>
      <c r="AB296" s="55" t="s">
        <v>357</v>
      </c>
    </row>
    <row r="297" spans="1:28" s="180" customFormat="1" ht="12.75" customHeight="1" x14ac:dyDescent="0.2">
      <c r="A297" s="209" t="s">
        <v>1523</v>
      </c>
      <c r="B297" s="208"/>
      <c r="C297" s="210" t="s">
        <v>1524</v>
      </c>
      <c r="D297" s="211"/>
      <c r="E297" s="211"/>
      <c r="F297" s="208"/>
      <c r="G297" s="172">
        <v>0</v>
      </c>
      <c r="I297" s="172">
        <v>4709583</v>
      </c>
      <c r="K297" s="207">
        <v>0</v>
      </c>
      <c r="L297" s="208"/>
      <c r="N297" s="207">
        <v>4709583</v>
      </c>
      <c r="O297" s="208"/>
      <c r="Q297" s="172">
        <v>0</v>
      </c>
      <c r="S297" s="172">
        <v>0</v>
      </c>
      <c r="U297" s="207">
        <v>0</v>
      </c>
      <c r="V297" s="208"/>
      <c r="X297" s="207">
        <v>4709583</v>
      </c>
      <c r="Y297" s="208"/>
      <c r="AB297" s="55" t="s">
        <v>357</v>
      </c>
    </row>
    <row r="298" spans="1:28" s="153" customFormat="1" ht="12.75" customHeight="1" x14ac:dyDescent="0.2">
      <c r="A298" s="209" t="s">
        <v>1525</v>
      </c>
      <c r="B298" s="208"/>
      <c r="C298" s="210" t="s">
        <v>1526</v>
      </c>
      <c r="D298" s="211"/>
      <c r="E298" s="211"/>
      <c r="F298" s="208"/>
      <c r="G298" s="172">
        <v>0</v>
      </c>
      <c r="H298" s="180"/>
      <c r="I298" s="172">
        <v>6120644</v>
      </c>
      <c r="J298" s="180"/>
      <c r="K298" s="207">
        <v>0</v>
      </c>
      <c r="L298" s="208"/>
      <c r="M298" s="180"/>
      <c r="N298" s="207">
        <v>6120644</v>
      </c>
      <c r="O298" s="208"/>
      <c r="P298" s="180"/>
      <c r="Q298" s="172">
        <v>0</v>
      </c>
      <c r="R298" s="180"/>
      <c r="S298" s="172">
        <v>0</v>
      </c>
      <c r="T298" s="180"/>
      <c r="U298" s="207">
        <v>0</v>
      </c>
      <c r="V298" s="208"/>
      <c r="W298" s="180"/>
      <c r="X298" s="207">
        <v>6120644</v>
      </c>
      <c r="Y298" s="208"/>
      <c r="Z298" s="180"/>
      <c r="AA298" s="180"/>
      <c r="AB298" s="55" t="s">
        <v>357</v>
      </c>
    </row>
    <row r="299" spans="1:28" s="153" customFormat="1" ht="12.75" customHeight="1" x14ac:dyDescent="0.2">
      <c r="A299" s="209" t="s">
        <v>1618</v>
      </c>
      <c r="B299" s="208"/>
      <c r="C299" s="210" t="s">
        <v>1619</v>
      </c>
      <c r="D299" s="211"/>
      <c r="E299" s="211"/>
      <c r="F299" s="208"/>
      <c r="G299" s="172">
        <v>0</v>
      </c>
      <c r="H299" s="180"/>
      <c r="I299" s="172">
        <v>377150</v>
      </c>
      <c r="J299" s="180"/>
      <c r="K299" s="207">
        <v>0</v>
      </c>
      <c r="L299" s="208"/>
      <c r="M299" s="180"/>
      <c r="N299" s="207">
        <v>377150</v>
      </c>
      <c r="O299" s="208"/>
      <c r="P299" s="180"/>
      <c r="Q299" s="172">
        <v>0</v>
      </c>
      <c r="R299" s="180"/>
      <c r="S299" s="172">
        <v>0</v>
      </c>
      <c r="T299" s="180"/>
      <c r="U299" s="207">
        <v>0</v>
      </c>
      <c r="V299" s="208"/>
      <c r="W299" s="180"/>
      <c r="X299" s="207">
        <v>377150</v>
      </c>
      <c r="Y299" s="208"/>
      <c r="Z299" s="180"/>
      <c r="AA299" s="180"/>
      <c r="AB299" s="55" t="s">
        <v>357</v>
      </c>
    </row>
    <row r="300" spans="1:28" s="153" customFormat="1" ht="12.75" customHeight="1" x14ac:dyDescent="0.2">
      <c r="A300" s="209" t="s">
        <v>1527</v>
      </c>
      <c r="B300" s="208"/>
      <c r="C300" s="210" t="s">
        <v>1528</v>
      </c>
      <c r="D300" s="211"/>
      <c r="E300" s="211"/>
      <c r="F300" s="208"/>
      <c r="G300" s="172">
        <v>205393</v>
      </c>
      <c r="H300" s="180"/>
      <c r="I300" s="172">
        <v>4209468</v>
      </c>
      <c r="J300" s="180"/>
      <c r="K300" s="207">
        <v>0</v>
      </c>
      <c r="L300" s="208"/>
      <c r="M300" s="180"/>
      <c r="N300" s="207">
        <v>4004075</v>
      </c>
      <c r="O300" s="208"/>
      <c r="P300" s="180"/>
      <c r="Q300" s="172">
        <v>0</v>
      </c>
      <c r="R300" s="180"/>
      <c r="S300" s="172">
        <v>0</v>
      </c>
      <c r="T300" s="180"/>
      <c r="U300" s="207">
        <v>0</v>
      </c>
      <c r="V300" s="208"/>
      <c r="W300" s="180"/>
      <c r="X300" s="207">
        <v>4004075</v>
      </c>
      <c r="Y300" s="208"/>
      <c r="Z300" s="180"/>
      <c r="AA300" s="180"/>
      <c r="AB300" s="55" t="s">
        <v>481</v>
      </c>
    </row>
    <row r="301" spans="1:28" s="153" customFormat="1" ht="12.75" customHeight="1" x14ac:dyDescent="0.2">
      <c r="A301" s="209" t="s">
        <v>1529</v>
      </c>
      <c r="B301" s="208"/>
      <c r="C301" s="210" t="s">
        <v>1530</v>
      </c>
      <c r="D301" s="211"/>
      <c r="E301" s="211"/>
      <c r="F301" s="208"/>
      <c r="G301" s="172">
        <v>712500</v>
      </c>
      <c r="H301" s="180"/>
      <c r="I301" s="172">
        <v>35029350</v>
      </c>
      <c r="J301" s="180"/>
      <c r="K301" s="207">
        <v>0</v>
      </c>
      <c r="L301" s="208"/>
      <c r="M301" s="180"/>
      <c r="N301" s="207">
        <v>34316850</v>
      </c>
      <c r="O301" s="208"/>
      <c r="P301" s="180"/>
      <c r="Q301" s="172">
        <v>0</v>
      </c>
      <c r="R301" s="180"/>
      <c r="S301" s="172">
        <v>0</v>
      </c>
      <c r="T301" s="180"/>
      <c r="U301" s="207">
        <v>0</v>
      </c>
      <c r="V301" s="208"/>
      <c r="W301" s="180"/>
      <c r="X301" s="207">
        <v>34316850</v>
      </c>
      <c r="Y301" s="208"/>
      <c r="Z301" s="180"/>
      <c r="AA301" s="180"/>
      <c r="AB301" s="55" t="s">
        <v>481</v>
      </c>
    </row>
    <row r="302" spans="1:28" s="153" customFormat="1" ht="12.75" customHeight="1" x14ac:dyDescent="0.2">
      <c r="A302" s="168"/>
      <c r="B302" s="169"/>
      <c r="C302" s="170"/>
      <c r="D302" s="171"/>
      <c r="E302" s="171"/>
      <c r="F302" s="169"/>
      <c r="G302" s="172"/>
      <c r="H302" s="180"/>
      <c r="I302" s="172"/>
      <c r="J302" s="180"/>
      <c r="K302" s="172"/>
      <c r="L302" s="169"/>
      <c r="M302" s="180"/>
      <c r="N302" s="172"/>
      <c r="O302" s="169"/>
      <c r="P302" s="180"/>
      <c r="Q302" s="172"/>
      <c r="R302" s="180"/>
      <c r="S302" s="172"/>
      <c r="T302" s="180"/>
      <c r="U302" s="172"/>
      <c r="V302" s="169"/>
      <c r="W302" s="180"/>
      <c r="X302" s="172"/>
      <c r="Y302" s="169"/>
      <c r="Z302" s="180"/>
      <c r="AA302" s="180"/>
      <c r="AB302" s="55"/>
    </row>
    <row r="303" spans="1:28" s="153" customFormat="1" ht="12.75" customHeight="1" x14ac:dyDescent="0.2">
      <c r="A303" s="209" t="s">
        <v>149</v>
      </c>
      <c r="B303" s="208"/>
      <c r="C303" s="210" t="s">
        <v>150</v>
      </c>
      <c r="D303" s="211"/>
      <c r="E303" s="211"/>
      <c r="F303" s="208"/>
      <c r="G303" s="172">
        <v>109542865</v>
      </c>
      <c r="H303" s="180"/>
      <c r="I303" s="172">
        <v>0</v>
      </c>
      <c r="J303" s="180"/>
      <c r="K303" s="207">
        <v>109542865</v>
      </c>
      <c r="L303" s="208"/>
      <c r="M303" s="180"/>
      <c r="N303" s="207">
        <v>0</v>
      </c>
      <c r="O303" s="208"/>
      <c r="P303" s="180"/>
      <c r="Q303" s="172">
        <v>0</v>
      </c>
      <c r="R303" s="180"/>
      <c r="S303" s="172">
        <v>0</v>
      </c>
      <c r="T303" s="180"/>
      <c r="U303" s="207">
        <v>109542865</v>
      </c>
      <c r="V303" s="208"/>
      <c r="W303" s="180"/>
      <c r="X303" s="207">
        <v>0</v>
      </c>
      <c r="Y303" s="208"/>
      <c r="Z303" s="180"/>
      <c r="AA303" s="180"/>
      <c r="AB303" s="55" t="s">
        <v>585</v>
      </c>
    </row>
    <row r="304" spans="1:28" s="180" customFormat="1" ht="12.75" customHeight="1" x14ac:dyDescent="0.2">
      <c r="A304" s="209" t="s">
        <v>1364</v>
      </c>
      <c r="B304" s="208"/>
      <c r="C304" s="210" t="s">
        <v>1365</v>
      </c>
      <c r="D304" s="211"/>
      <c r="E304" s="211"/>
      <c r="F304" s="208"/>
      <c r="G304" s="172">
        <v>198447</v>
      </c>
      <c r="I304" s="172">
        <v>0</v>
      </c>
      <c r="K304" s="207">
        <v>198447</v>
      </c>
      <c r="L304" s="208"/>
      <c r="N304" s="207">
        <v>0</v>
      </c>
      <c r="O304" s="208"/>
      <c r="Q304" s="172">
        <v>0</v>
      </c>
      <c r="S304" s="172">
        <v>0</v>
      </c>
      <c r="U304" s="207">
        <v>198447</v>
      </c>
      <c r="V304" s="208"/>
      <c r="X304" s="207">
        <v>0</v>
      </c>
      <c r="Y304" s="208"/>
      <c r="AB304" s="55" t="s">
        <v>585</v>
      </c>
    </row>
    <row r="305" spans="1:28" s="153" customFormat="1" ht="12.75" customHeight="1" x14ac:dyDescent="0.2">
      <c r="A305" s="209" t="s">
        <v>151</v>
      </c>
      <c r="B305" s="208"/>
      <c r="C305" s="210" t="s">
        <v>152</v>
      </c>
      <c r="D305" s="211"/>
      <c r="E305" s="211"/>
      <c r="F305" s="208"/>
      <c r="G305" s="172">
        <v>738926</v>
      </c>
      <c r="H305" s="180"/>
      <c r="I305" s="172">
        <v>0</v>
      </c>
      <c r="J305" s="180"/>
      <c r="K305" s="207">
        <v>738926</v>
      </c>
      <c r="L305" s="208"/>
      <c r="M305" s="180"/>
      <c r="N305" s="207">
        <v>0</v>
      </c>
      <c r="O305" s="208"/>
      <c r="P305" s="180"/>
      <c r="Q305" s="172">
        <v>0</v>
      </c>
      <c r="R305" s="180"/>
      <c r="S305" s="172">
        <v>0</v>
      </c>
      <c r="T305" s="180"/>
      <c r="U305" s="207">
        <v>738926</v>
      </c>
      <c r="V305" s="208"/>
      <c r="W305" s="180"/>
      <c r="X305" s="207">
        <v>0</v>
      </c>
      <c r="Y305" s="208"/>
      <c r="Z305" s="180"/>
      <c r="AA305" s="180"/>
      <c r="AB305" s="55" t="s">
        <v>585</v>
      </c>
    </row>
    <row r="306" spans="1:28" s="153" customFormat="1" ht="12.75" customHeight="1" x14ac:dyDescent="0.2">
      <c r="A306" s="209" t="s">
        <v>157</v>
      </c>
      <c r="B306" s="208"/>
      <c r="C306" s="210" t="s">
        <v>158</v>
      </c>
      <c r="D306" s="211"/>
      <c r="E306" s="211"/>
      <c r="F306" s="208"/>
      <c r="G306" s="172">
        <v>27572369</v>
      </c>
      <c r="H306" s="180"/>
      <c r="I306" s="172">
        <v>0</v>
      </c>
      <c r="J306" s="180"/>
      <c r="K306" s="207">
        <v>27572369</v>
      </c>
      <c r="L306" s="208"/>
      <c r="M306" s="180"/>
      <c r="N306" s="207">
        <v>0</v>
      </c>
      <c r="O306" s="208"/>
      <c r="P306" s="180"/>
      <c r="Q306" s="172">
        <v>0</v>
      </c>
      <c r="R306" s="180"/>
      <c r="S306" s="172">
        <v>0</v>
      </c>
      <c r="T306" s="180"/>
      <c r="U306" s="207">
        <v>27572369</v>
      </c>
      <c r="V306" s="208"/>
      <c r="W306" s="180"/>
      <c r="X306" s="207">
        <v>0</v>
      </c>
      <c r="Y306" s="208"/>
      <c r="Z306" s="180"/>
      <c r="AA306" s="180"/>
      <c r="AB306" s="55" t="s">
        <v>635</v>
      </c>
    </row>
    <row r="307" spans="1:28" s="153" customFormat="1" ht="12.75" customHeight="1" x14ac:dyDescent="0.2">
      <c r="A307" s="209" t="s">
        <v>159</v>
      </c>
      <c r="B307" s="208"/>
      <c r="C307" s="210" t="s">
        <v>160</v>
      </c>
      <c r="D307" s="211"/>
      <c r="E307" s="211"/>
      <c r="F307" s="208"/>
      <c r="G307" s="172">
        <v>3516134</v>
      </c>
      <c r="H307" s="180"/>
      <c r="I307" s="172">
        <v>0</v>
      </c>
      <c r="J307" s="180"/>
      <c r="K307" s="207">
        <v>3516134</v>
      </c>
      <c r="L307" s="208"/>
      <c r="M307" s="180"/>
      <c r="N307" s="207">
        <v>0</v>
      </c>
      <c r="O307" s="208"/>
      <c r="P307" s="180"/>
      <c r="Q307" s="172">
        <v>0</v>
      </c>
      <c r="R307" s="180"/>
      <c r="S307" s="172">
        <v>0</v>
      </c>
      <c r="T307" s="180"/>
      <c r="U307" s="207">
        <v>3516134</v>
      </c>
      <c r="V307" s="208"/>
      <c r="W307" s="180"/>
      <c r="X307" s="207">
        <v>0</v>
      </c>
      <c r="Y307" s="208"/>
      <c r="Z307" s="180"/>
      <c r="AA307" s="180"/>
      <c r="AB307" s="55" t="s">
        <v>643</v>
      </c>
    </row>
    <row r="308" spans="1:28" s="153" customFormat="1" ht="12.75" customHeight="1" x14ac:dyDescent="0.2">
      <c r="A308" s="209" t="s">
        <v>165</v>
      </c>
      <c r="B308" s="208"/>
      <c r="C308" s="210" t="s">
        <v>166</v>
      </c>
      <c r="D308" s="211"/>
      <c r="E308" s="211"/>
      <c r="F308" s="208"/>
      <c r="G308" s="172">
        <v>3329051</v>
      </c>
      <c r="H308" s="180"/>
      <c r="I308" s="172">
        <v>0</v>
      </c>
      <c r="J308" s="180"/>
      <c r="K308" s="207">
        <v>3329051</v>
      </c>
      <c r="L308" s="208"/>
      <c r="M308" s="180"/>
      <c r="N308" s="207">
        <v>0</v>
      </c>
      <c r="O308" s="208"/>
      <c r="P308" s="180"/>
      <c r="Q308" s="172">
        <v>0</v>
      </c>
      <c r="R308" s="180"/>
      <c r="S308" s="172">
        <v>0</v>
      </c>
      <c r="T308" s="180"/>
      <c r="U308" s="207">
        <v>3329051</v>
      </c>
      <c r="V308" s="208"/>
      <c r="W308" s="180"/>
      <c r="X308" s="207">
        <v>0</v>
      </c>
      <c r="Y308" s="208"/>
      <c r="Z308" s="180"/>
      <c r="AA308" s="180"/>
      <c r="AB308" s="55" t="s">
        <v>661</v>
      </c>
    </row>
    <row r="309" spans="1:28" s="153" customFormat="1" ht="12.75" customHeight="1" x14ac:dyDescent="0.2">
      <c r="A309" s="209" t="s">
        <v>192</v>
      </c>
      <c r="B309" s="208"/>
      <c r="C309" s="210" t="s">
        <v>193</v>
      </c>
      <c r="D309" s="211"/>
      <c r="E309" s="211"/>
      <c r="F309" s="208"/>
      <c r="G309" s="172">
        <v>13304904</v>
      </c>
      <c r="H309" s="180"/>
      <c r="I309" s="172">
        <v>0</v>
      </c>
      <c r="J309" s="180"/>
      <c r="K309" s="207">
        <v>13304904</v>
      </c>
      <c r="L309" s="208"/>
      <c r="M309" s="180"/>
      <c r="N309" s="207">
        <v>0</v>
      </c>
      <c r="O309" s="208"/>
      <c r="P309" s="180"/>
      <c r="Q309" s="172">
        <v>0</v>
      </c>
      <c r="R309" s="180"/>
      <c r="S309" s="172">
        <v>0</v>
      </c>
      <c r="T309" s="180"/>
      <c r="U309" s="207">
        <v>13304904</v>
      </c>
      <c r="V309" s="208"/>
      <c r="W309" s="180"/>
      <c r="X309" s="207">
        <v>0</v>
      </c>
      <c r="Y309" s="208"/>
      <c r="Z309" s="180"/>
      <c r="AA309" s="180"/>
      <c r="AB309" s="55" t="s">
        <v>727</v>
      </c>
    </row>
    <row r="310" spans="1:28" s="153" customFormat="1" ht="12.75" customHeight="1" x14ac:dyDescent="0.2">
      <c r="A310" s="209" t="s">
        <v>194</v>
      </c>
      <c r="B310" s="208"/>
      <c r="C310" s="210" t="s">
        <v>195</v>
      </c>
      <c r="D310" s="211"/>
      <c r="E310" s="211"/>
      <c r="F310" s="208"/>
      <c r="G310" s="172">
        <v>2607415</v>
      </c>
      <c r="H310" s="180"/>
      <c r="I310" s="172">
        <v>0</v>
      </c>
      <c r="J310" s="180"/>
      <c r="K310" s="207">
        <v>2607415</v>
      </c>
      <c r="L310" s="208"/>
      <c r="M310" s="180"/>
      <c r="N310" s="207">
        <v>0</v>
      </c>
      <c r="O310" s="208"/>
      <c r="P310" s="180"/>
      <c r="Q310" s="172">
        <v>0</v>
      </c>
      <c r="R310" s="180"/>
      <c r="S310" s="172">
        <v>0</v>
      </c>
      <c r="T310" s="180"/>
      <c r="U310" s="207">
        <v>2607415</v>
      </c>
      <c r="V310" s="208"/>
      <c r="W310" s="180"/>
      <c r="X310" s="207">
        <v>0</v>
      </c>
      <c r="Y310" s="208"/>
      <c r="Z310" s="180"/>
      <c r="AA310" s="180"/>
      <c r="AB310" s="55" t="s">
        <v>733</v>
      </c>
    </row>
    <row r="311" spans="1:28" s="153" customFormat="1" ht="12.75" customHeight="1" x14ac:dyDescent="0.2">
      <c r="A311" s="209" t="s">
        <v>196</v>
      </c>
      <c r="B311" s="208"/>
      <c r="C311" s="210" t="s">
        <v>197</v>
      </c>
      <c r="D311" s="211"/>
      <c r="E311" s="211"/>
      <c r="F311" s="208"/>
      <c r="G311" s="172">
        <v>1978200</v>
      </c>
      <c r="H311" s="180"/>
      <c r="I311" s="172">
        <v>0</v>
      </c>
      <c r="J311" s="180"/>
      <c r="K311" s="207">
        <v>1978200</v>
      </c>
      <c r="L311" s="208"/>
      <c r="M311" s="180"/>
      <c r="N311" s="207">
        <v>0</v>
      </c>
      <c r="O311" s="208"/>
      <c r="P311" s="180"/>
      <c r="Q311" s="172">
        <v>0</v>
      </c>
      <c r="R311" s="180"/>
      <c r="S311" s="172">
        <v>0</v>
      </c>
      <c r="T311" s="180"/>
      <c r="U311" s="207">
        <v>1978200</v>
      </c>
      <c r="V311" s="208"/>
      <c r="W311" s="180"/>
      <c r="X311" s="207">
        <v>0</v>
      </c>
      <c r="Y311" s="208"/>
      <c r="Z311" s="180"/>
      <c r="AA311" s="180"/>
      <c r="AB311" s="55" t="s">
        <v>733</v>
      </c>
    </row>
    <row r="312" spans="1:28" s="153" customFormat="1" ht="12.75" customHeight="1" x14ac:dyDescent="0.2">
      <c r="A312" s="209" t="s">
        <v>198</v>
      </c>
      <c r="B312" s="208"/>
      <c r="C312" s="210" t="s">
        <v>199</v>
      </c>
      <c r="D312" s="211"/>
      <c r="E312" s="211"/>
      <c r="F312" s="208"/>
      <c r="G312" s="172">
        <v>2626246</v>
      </c>
      <c r="H312" s="180"/>
      <c r="I312" s="172">
        <v>0</v>
      </c>
      <c r="J312" s="180"/>
      <c r="K312" s="207">
        <v>2626246</v>
      </c>
      <c r="L312" s="208"/>
      <c r="M312" s="180"/>
      <c r="N312" s="207">
        <v>0</v>
      </c>
      <c r="O312" s="208"/>
      <c r="P312" s="180"/>
      <c r="Q312" s="172">
        <v>0</v>
      </c>
      <c r="R312" s="180"/>
      <c r="S312" s="172">
        <v>0</v>
      </c>
      <c r="T312" s="180"/>
      <c r="U312" s="207">
        <v>2626246</v>
      </c>
      <c r="V312" s="208"/>
      <c r="W312" s="180"/>
      <c r="X312" s="207">
        <v>0</v>
      </c>
      <c r="Y312" s="208"/>
      <c r="Z312" s="180"/>
      <c r="AA312" s="180"/>
      <c r="AB312" s="55" t="s">
        <v>733</v>
      </c>
    </row>
    <row r="313" spans="1:28" s="153" customFormat="1" ht="12.75" customHeight="1" x14ac:dyDescent="0.2">
      <c r="A313" s="209" t="s">
        <v>1514</v>
      </c>
      <c r="B313" s="208"/>
      <c r="C313" s="210" t="s">
        <v>1515</v>
      </c>
      <c r="D313" s="211"/>
      <c r="E313" s="211"/>
      <c r="F313" s="208"/>
      <c r="G313" s="172">
        <v>1118616</v>
      </c>
      <c r="H313" s="180"/>
      <c r="I313" s="172">
        <v>0</v>
      </c>
      <c r="J313" s="180"/>
      <c r="K313" s="207">
        <v>1118616</v>
      </c>
      <c r="L313" s="208"/>
      <c r="M313" s="180"/>
      <c r="N313" s="207">
        <v>0</v>
      </c>
      <c r="O313" s="208"/>
      <c r="P313" s="180"/>
      <c r="Q313" s="172">
        <v>0</v>
      </c>
      <c r="R313" s="180"/>
      <c r="S313" s="172">
        <v>0</v>
      </c>
      <c r="T313" s="180"/>
      <c r="U313" s="207">
        <v>1118616</v>
      </c>
      <c r="V313" s="208"/>
      <c r="W313" s="180"/>
      <c r="X313" s="207">
        <v>0</v>
      </c>
      <c r="Y313" s="208"/>
      <c r="Z313" s="180"/>
      <c r="AA313" s="180"/>
      <c r="AB313" s="144" t="s">
        <v>779</v>
      </c>
    </row>
    <row r="314" spans="1:28" s="153" customFormat="1" ht="12.75" customHeight="1" x14ac:dyDescent="0.2">
      <c r="A314" s="209" t="s">
        <v>1610</v>
      </c>
      <c r="B314" s="208"/>
      <c r="C314" s="210" t="s">
        <v>782</v>
      </c>
      <c r="D314" s="211"/>
      <c r="E314" s="211"/>
      <c r="F314" s="208"/>
      <c r="G314" s="172">
        <v>856818</v>
      </c>
      <c r="H314" s="180"/>
      <c r="I314" s="172">
        <v>0</v>
      </c>
      <c r="J314" s="180"/>
      <c r="K314" s="207">
        <v>856818</v>
      </c>
      <c r="L314" s="208"/>
      <c r="M314" s="180"/>
      <c r="N314" s="207">
        <v>0</v>
      </c>
      <c r="O314" s="208"/>
      <c r="P314" s="180"/>
      <c r="Q314" s="172">
        <v>0</v>
      </c>
      <c r="R314" s="180"/>
      <c r="S314" s="172">
        <v>0</v>
      </c>
      <c r="T314" s="180"/>
      <c r="U314" s="207">
        <v>856818</v>
      </c>
      <c r="V314" s="208"/>
      <c r="W314" s="180"/>
      <c r="X314" s="207">
        <v>0</v>
      </c>
      <c r="Y314" s="208"/>
      <c r="Z314" s="180"/>
      <c r="AA314" s="180"/>
      <c r="AB314" s="144" t="s">
        <v>779</v>
      </c>
    </row>
    <row r="315" spans="1:28" s="153" customFormat="1" ht="12.75" customHeight="1" x14ac:dyDescent="0.2">
      <c r="A315" s="209" t="s">
        <v>1392</v>
      </c>
      <c r="B315" s="208"/>
      <c r="C315" s="210" t="s">
        <v>784</v>
      </c>
      <c r="D315" s="211"/>
      <c r="E315" s="211"/>
      <c r="F315" s="208"/>
      <c r="G315" s="172">
        <v>1026558</v>
      </c>
      <c r="H315" s="180"/>
      <c r="I315" s="172">
        <v>0</v>
      </c>
      <c r="J315" s="180"/>
      <c r="K315" s="207">
        <v>1026558</v>
      </c>
      <c r="L315" s="208"/>
      <c r="M315" s="180"/>
      <c r="N315" s="207">
        <v>0</v>
      </c>
      <c r="O315" s="208"/>
      <c r="P315" s="180"/>
      <c r="Q315" s="172">
        <v>0</v>
      </c>
      <c r="R315" s="180"/>
      <c r="S315" s="172">
        <v>0</v>
      </c>
      <c r="T315" s="180"/>
      <c r="U315" s="207">
        <v>1026558</v>
      </c>
      <c r="V315" s="208"/>
      <c r="W315" s="180"/>
      <c r="X315" s="207">
        <v>0</v>
      </c>
      <c r="Y315" s="208"/>
      <c r="Z315" s="180"/>
      <c r="AA315" s="180"/>
      <c r="AB315" s="144" t="s">
        <v>783</v>
      </c>
    </row>
    <row r="316" spans="1:28" s="153" customFormat="1" ht="12.75" customHeight="1" x14ac:dyDescent="0.2">
      <c r="A316" s="209" t="s">
        <v>1393</v>
      </c>
      <c r="B316" s="208"/>
      <c r="C316" s="210" t="s">
        <v>1394</v>
      </c>
      <c r="D316" s="211"/>
      <c r="E316" s="211"/>
      <c r="F316" s="208"/>
      <c r="G316" s="172">
        <v>355347</v>
      </c>
      <c r="H316" s="180"/>
      <c r="I316" s="172">
        <v>0</v>
      </c>
      <c r="J316" s="180"/>
      <c r="K316" s="207">
        <v>355347</v>
      </c>
      <c r="L316" s="208"/>
      <c r="M316" s="180"/>
      <c r="N316" s="207">
        <v>0</v>
      </c>
      <c r="O316" s="208"/>
      <c r="P316" s="180"/>
      <c r="Q316" s="172">
        <v>0</v>
      </c>
      <c r="R316" s="180"/>
      <c r="S316" s="172">
        <v>0</v>
      </c>
      <c r="T316" s="180"/>
      <c r="U316" s="207">
        <v>355347</v>
      </c>
      <c r="V316" s="208"/>
      <c r="W316" s="180"/>
      <c r="X316" s="207">
        <v>0</v>
      </c>
      <c r="Y316" s="208"/>
      <c r="Z316" s="180"/>
      <c r="AA316" s="180"/>
      <c r="AB316" s="144" t="s">
        <v>783</v>
      </c>
    </row>
    <row r="317" spans="1:28" s="153" customFormat="1" ht="12.75" customHeight="1" x14ac:dyDescent="0.2">
      <c r="A317" s="209" t="s">
        <v>1395</v>
      </c>
      <c r="B317" s="208"/>
      <c r="C317" s="210" t="s">
        <v>790</v>
      </c>
      <c r="D317" s="211"/>
      <c r="E317" s="211"/>
      <c r="F317" s="208"/>
      <c r="G317" s="172">
        <v>333580</v>
      </c>
      <c r="H317" s="180"/>
      <c r="I317" s="172">
        <v>0</v>
      </c>
      <c r="J317" s="180"/>
      <c r="K317" s="207">
        <v>333580</v>
      </c>
      <c r="L317" s="208"/>
      <c r="M317" s="180"/>
      <c r="N317" s="207">
        <v>0</v>
      </c>
      <c r="O317" s="208"/>
      <c r="P317" s="180"/>
      <c r="Q317" s="172">
        <v>0</v>
      </c>
      <c r="R317" s="180"/>
      <c r="S317" s="172">
        <v>0</v>
      </c>
      <c r="T317" s="180"/>
      <c r="U317" s="207">
        <v>333580</v>
      </c>
      <c r="V317" s="208"/>
      <c r="W317" s="180"/>
      <c r="X317" s="207">
        <v>0</v>
      </c>
      <c r="Y317" s="208"/>
      <c r="Z317" s="180"/>
      <c r="AA317" s="180"/>
      <c r="AB317" s="144" t="s">
        <v>789</v>
      </c>
    </row>
    <row r="318" spans="1:28" s="153" customFormat="1" ht="12.75" customHeight="1" x14ac:dyDescent="0.2">
      <c r="A318" s="209" t="s">
        <v>231</v>
      </c>
      <c r="B318" s="208"/>
      <c r="C318" s="210" t="s">
        <v>232</v>
      </c>
      <c r="D318" s="211"/>
      <c r="E318" s="211"/>
      <c r="F318" s="208"/>
      <c r="G318" s="172">
        <v>113960</v>
      </c>
      <c r="H318" s="180"/>
      <c r="I318" s="172">
        <v>0</v>
      </c>
      <c r="J318" s="180"/>
      <c r="K318" s="207">
        <v>113960</v>
      </c>
      <c r="L318" s="208"/>
      <c r="M318" s="180"/>
      <c r="N318" s="207">
        <v>0</v>
      </c>
      <c r="O318" s="208"/>
      <c r="P318" s="180"/>
      <c r="Q318" s="172">
        <v>0</v>
      </c>
      <c r="R318" s="180"/>
      <c r="S318" s="172">
        <v>0</v>
      </c>
      <c r="T318" s="180"/>
      <c r="U318" s="207">
        <v>113960</v>
      </c>
      <c r="V318" s="208"/>
      <c r="W318" s="180"/>
      <c r="X318" s="207">
        <v>0</v>
      </c>
      <c r="Y318" s="208"/>
      <c r="Z318" s="180"/>
      <c r="AA318" s="180"/>
      <c r="AB318" s="55" t="s">
        <v>899</v>
      </c>
    </row>
    <row r="319" spans="1:28" s="153" customFormat="1" ht="12.75" customHeight="1" x14ac:dyDescent="0.2">
      <c r="A319" s="209" t="s">
        <v>237</v>
      </c>
      <c r="B319" s="208"/>
      <c r="C319" s="210" t="s">
        <v>238</v>
      </c>
      <c r="D319" s="211"/>
      <c r="E319" s="211"/>
      <c r="F319" s="208"/>
      <c r="G319" s="172">
        <v>5145000</v>
      </c>
      <c r="H319" s="180"/>
      <c r="I319" s="172">
        <v>0</v>
      </c>
      <c r="J319" s="180"/>
      <c r="K319" s="207">
        <v>5145000</v>
      </c>
      <c r="L319" s="208"/>
      <c r="M319" s="180"/>
      <c r="N319" s="207">
        <v>0</v>
      </c>
      <c r="O319" s="208"/>
      <c r="P319" s="180"/>
      <c r="Q319" s="172">
        <v>0</v>
      </c>
      <c r="R319" s="180"/>
      <c r="S319" s="172">
        <v>0</v>
      </c>
      <c r="T319" s="180"/>
      <c r="U319" s="207">
        <v>5145000</v>
      </c>
      <c r="V319" s="208"/>
      <c r="W319" s="180"/>
      <c r="X319" s="207">
        <v>0</v>
      </c>
      <c r="Y319" s="208"/>
      <c r="Z319" s="180"/>
      <c r="AA319" s="180"/>
      <c r="AB319" s="55" t="s">
        <v>921</v>
      </c>
    </row>
    <row r="320" spans="1:28" s="153" customFormat="1" ht="12.75" customHeight="1" x14ac:dyDescent="0.2">
      <c r="A320" s="209" t="s">
        <v>239</v>
      </c>
      <c r="B320" s="208"/>
      <c r="C320" s="210" t="s">
        <v>240</v>
      </c>
      <c r="D320" s="211"/>
      <c r="E320" s="211"/>
      <c r="F320" s="208"/>
      <c r="G320" s="172">
        <v>1500000</v>
      </c>
      <c r="H320" s="180"/>
      <c r="I320" s="172">
        <v>0</v>
      </c>
      <c r="J320" s="180"/>
      <c r="K320" s="207">
        <v>1500000</v>
      </c>
      <c r="L320" s="208"/>
      <c r="M320" s="180"/>
      <c r="N320" s="207">
        <v>0</v>
      </c>
      <c r="O320" s="208"/>
      <c r="P320" s="180"/>
      <c r="Q320" s="172">
        <v>0</v>
      </c>
      <c r="R320" s="180"/>
      <c r="S320" s="172">
        <v>0</v>
      </c>
      <c r="T320" s="180"/>
      <c r="U320" s="207">
        <v>1500000</v>
      </c>
      <c r="V320" s="208"/>
      <c r="W320" s="180"/>
      <c r="X320" s="207">
        <v>0</v>
      </c>
      <c r="Y320" s="208"/>
      <c r="Z320" s="180"/>
      <c r="AA320" s="180"/>
      <c r="AB320" s="55" t="s">
        <v>921</v>
      </c>
    </row>
    <row r="321" spans="1:28" s="153" customFormat="1" ht="12.75" customHeight="1" x14ac:dyDescent="0.2">
      <c r="A321" s="209" t="s">
        <v>241</v>
      </c>
      <c r="B321" s="208"/>
      <c r="C321" s="210" t="s">
        <v>242</v>
      </c>
      <c r="D321" s="211"/>
      <c r="E321" s="211"/>
      <c r="F321" s="208"/>
      <c r="G321" s="172">
        <v>2850000</v>
      </c>
      <c r="H321" s="180"/>
      <c r="I321" s="172">
        <v>0</v>
      </c>
      <c r="J321" s="180"/>
      <c r="K321" s="207">
        <v>2850000</v>
      </c>
      <c r="L321" s="208"/>
      <c r="M321" s="180"/>
      <c r="N321" s="207">
        <v>0</v>
      </c>
      <c r="O321" s="208"/>
      <c r="P321" s="180"/>
      <c r="Q321" s="172">
        <v>0</v>
      </c>
      <c r="R321" s="180"/>
      <c r="S321" s="172">
        <v>0</v>
      </c>
      <c r="T321" s="180"/>
      <c r="U321" s="207">
        <v>2850000</v>
      </c>
      <c r="V321" s="208"/>
      <c r="W321" s="180"/>
      <c r="X321" s="207">
        <v>0</v>
      </c>
      <c r="Y321" s="208"/>
      <c r="Z321" s="180"/>
      <c r="AA321" s="180"/>
      <c r="AB321" s="55" t="s">
        <v>921</v>
      </c>
    </row>
    <row r="322" spans="1:28" s="153" customFormat="1" ht="12.75" customHeight="1" x14ac:dyDescent="0.2">
      <c r="A322" s="209" t="s">
        <v>1487</v>
      </c>
      <c r="B322" s="208"/>
      <c r="C322" s="210" t="s">
        <v>1488</v>
      </c>
      <c r="D322" s="211"/>
      <c r="E322" s="211"/>
      <c r="F322" s="208"/>
      <c r="G322" s="172">
        <v>65198</v>
      </c>
      <c r="H322" s="180"/>
      <c r="I322" s="172">
        <v>0</v>
      </c>
      <c r="J322" s="180"/>
      <c r="K322" s="207">
        <v>65198</v>
      </c>
      <c r="L322" s="208"/>
      <c r="M322" s="180"/>
      <c r="N322" s="207">
        <v>0</v>
      </c>
      <c r="O322" s="208"/>
      <c r="P322" s="180"/>
      <c r="Q322" s="172">
        <v>0</v>
      </c>
      <c r="R322" s="180"/>
      <c r="S322" s="172">
        <v>0</v>
      </c>
      <c r="T322" s="180"/>
      <c r="U322" s="207">
        <v>65198</v>
      </c>
      <c r="V322" s="208"/>
      <c r="W322" s="180"/>
      <c r="X322" s="207">
        <v>0</v>
      </c>
      <c r="Y322" s="208"/>
      <c r="Z322" s="180"/>
      <c r="AA322" s="180"/>
      <c r="AB322" s="55" t="s">
        <v>921</v>
      </c>
    </row>
    <row r="323" spans="1:28" s="153" customFormat="1" ht="12.75" customHeight="1" x14ac:dyDescent="0.2">
      <c r="A323" s="209" t="s">
        <v>1518</v>
      </c>
      <c r="B323" s="208"/>
      <c r="C323" s="210" t="s">
        <v>1519</v>
      </c>
      <c r="D323" s="211"/>
      <c r="E323" s="211"/>
      <c r="F323" s="208"/>
      <c r="G323" s="172">
        <v>324784</v>
      </c>
      <c r="H323" s="180"/>
      <c r="I323" s="172">
        <v>0</v>
      </c>
      <c r="J323" s="180"/>
      <c r="K323" s="207">
        <v>324784</v>
      </c>
      <c r="L323" s="208"/>
      <c r="M323" s="180"/>
      <c r="N323" s="207">
        <v>0</v>
      </c>
      <c r="O323" s="208"/>
      <c r="P323" s="180"/>
      <c r="Q323" s="172">
        <v>0</v>
      </c>
      <c r="R323" s="180"/>
      <c r="S323" s="172">
        <v>0</v>
      </c>
      <c r="T323" s="180"/>
      <c r="U323" s="207">
        <v>324784</v>
      </c>
      <c r="V323" s="208"/>
      <c r="W323" s="180"/>
      <c r="X323" s="207">
        <v>0</v>
      </c>
      <c r="Y323" s="208"/>
      <c r="Z323" s="180"/>
      <c r="AA323" s="180"/>
      <c r="AB323" s="55" t="s">
        <v>921</v>
      </c>
    </row>
    <row r="324" spans="1:28" s="153" customFormat="1" ht="12.75" customHeight="1" x14ac:dyDescent="0.2">
      <c r="A324" s="209" t="s">
        <v>1612</v>
      </c>
      <c r="B324" s="208"/>
      <c r="C324" s="210" t="s">
        <v>1613</v>
      </c>
      <c r="D324" s="211"/>
      <c r="E324" s="211"/>
      <c r="F324" s="208"/>
      <c r="G324" s="172">
        <v>346841</v>
      </c>
      <c r="H324" s="180"/>
      <c r="I324" s="172">
        <v>0</v>
      </c>
      <c r="J324" s="180"/>
      <c r="K324" s="207">
        <v>346841</v>
      </c>
      <c r="L324" s="208"/>
      <c r="M324" s="180"/>
      <c r="N324" s="207">
        <v>0</v>
      </c>
      <c r="O324" s="208"/>
      <c r="P324" s="180"/>
      <c r="Q324" s="172">
        <v>0</v>
      </c>
      <c r="R324" s="180"/>
      <c r="S324" s="172">
        <v>0</v>
      </c>
      <c r="T324" s="180"/>
      <c r="U324" s="207">
        <v>346841</v>
      </c>
      <c r="V324" s="208"/>
      <c r="W324" s="180"/>
      <c r="X324" s="207">
        <v>0</v>
      </c>
      <c r="Y324" s="208"/>
      <c r="Z324" s="180"/>
      <c r="AA324" s="180"/>
      <c r="AB324" s="55" t="s">
        <v>921</v>
      </c>
    </row>
    <row r="325" spans="1:28" s="153" customFormat="1" ht="12.75" customHeight="1" x14ac:dyDescent="0.2">
      <c r="A325" s="209" t="s">
        <v>243</v>
      </c>
      <c r="B325" s="208"/>
      <c r="C325" s="210" t="s">
        <v>244</v>
      </c>
      <c r="D325" s="211"/>
      <c r="E325" s="211"/>
      <c r="F325" s="208"/>
      <c r="G325" s="172">
        <v>2800000</v>
      </c>
      <c r="H325" s="180"/>
      <c r="I325" s="172">
        <v>0</v>
      </c>
      <c r="J325" s="180"/>
      <c r="K325" s="207">
        <v>2800000</v>
      </c>
      <c r="L325" s="208"/>
      <c r="M325" s="180"/>
      <c r="N325" s="207">
        <v>0</v>
      </c>
      <c r="O325" s="208"/>
      <c r="P325" s="180"/>
      <c r="Q325" s="172">
        <v>0</v>
      </c>
      <c r="R325" s="180"/>
      <c r="S325" s="172">
        <v>0</v>
      </c>
      <c r="T325" s="180"/>
      <c r="U325" s="207">
        <v>2800000</v>
      </c>
      <c r="V325" s="208"/>
      <c r="W325" s="180"/>
      <c r="X325" s="207">
        <v>0</v>
      </c>
      <c r="Y325" s="208"/>
      <c r="Z325" s="180"/>
      <c r="AA325" s="180"/>
      <c r="AB325" s="55" t="s">
        <v>921</v>
      </c>
    </row>
    <row r="326" spans="1:28" s="153" customFormat="1" ht="12.75" customHeight="1" x14ac:dyDescent="0.2">
      <c r="A326" s="209" t="s">
        <v>245</v>
      </c>
      <c r="B326" s="208"/>
      <c r="C326" s="210" t="s">
        <v>246</v>
      </c>
      <c r="D326" s="211"/>
      <c r="E326" s="211"/>
      <c r="F326" s="208"/>
      <c r="G326" s="172">
        <v>380000</v>
      </c>
      <c r="H326" s="180"/>
      <c r="I326" s="172">
        <v>0</v>
      </c>
      <c r="J326" s="180"/>
      <c r="K326" s="207">
        <v>380000</v>
      </c>
      <c r="L326" s="208"/>
      <c r="M326" s="180"/>
      <c r="N326" s="207">
        <v>0</v>
      </c>
      <c r="O326" s="208"/>
      <c r="P326" s="180"/>
      <c r="Q326" s="172">
        <v>0</v>
      </c>
      <c r="R326" s="180"/>
      <c r="S326" s="172">
        <v>0</v>
      </c>
      <c r="T326" s="180"/>
      <c r="U326" s="207">
        <v>380000</v>
      </c>
      <c r="V326" s="208"/>
      <c r="W326" s="180"/>
      <c r="X326" s="207">
        <v>0</v>
      </c>
      <c r="Y326" s="208"/>
      <c r="Z326" s="180"/>
      <c r="AA326" s="180"/>
      <c r="AB326" s="55" t="s">
        <v>921</v>
      </c>
    </row>
    <row r="327" spans="1:28" s="153" customFormat="1" ht="12.75" customHeight="1" x14ac:dyDescent="0.2">
      <c r="A327" s="209" t="s">
        <v>1460</v>
      </c>
      <c r="B327" s="208"/>
      <c r="C327" s="210" t="s">
        <v>1461</v>
      </c>
      <c r="D327" s="211"/>
      <c r="E327" s="211"/>
      <c r="F327" s="208"/>
      <c r="G327" s="172">
        <v>255175</v>
      </c>
      <c r="H327" s="180"/>
      <c r="I327" s="172">
        <v>0</v>
      </c>
      <c r="J327" s="180"/>
      <c r="K327" s="207">
        <v>255175</v>
      </c>
      <c r="L327" s="208"/>
      <c r="M327" s="180"/>
      <c r="N327" s="207">
        <v>0</v>
      </c>
      <c r="O327" s="208"/>
      <c r="P327" s="180"/>
      <c r="Q327" s="172">
        <v>0</v>
      </c>
      <c r="R327" s="180"/>
      <c r="S327" s="172">
        <v>0</v>
      </c>
      <c r="T327" s="180"/>
      <c r="U327" s="207">
        <v>255175</v>
      </c>
      <c r="V327" s="208"/>
      <c r="W327" s="180"/>
      <c r="X327" s="207">
        <v>0</v>
      </c>
      <c r="Y327" s="208"/>
      <c r="Z327" s="180"/>
      <c r="AA327" s="180"/>
      <c r="AB327" s="55" t="s">
        <v>942</v>
      </c>
    </row>
    <row r="328" spans="1:28" s="153" customFormat="1" ht="12.75" customHeight="1" x14ac:dyDescent="0.2">
      <c r="A328" s="209" t="s">
        <v>1366</v>
      </c>
      <c r="B328" s="208"/>
      <c r="C328" s="210" t="s">
        <v>951</v>
      </c>
      <c r="D328" s="211"/>
      <c r="E328" s="211"/>
      <c r="F328" s="208"/>
      <c r="G328" s="172">
        <v>1077831</v>
      </c>
      <c r="H328" s="180"/>
      <c r="I328" s="172">
        <v>0</v>
      </c>
      <c r="J328" s="180"/>
      <c r="K328" s="207">
        <v>1077831</v>
      </c>
      <c r="L328" s="208"/>
      <c r="M328" s="180"/>
      <c r="N328" s="207">
        <v>0</v>
      </c>
      <c r="O328" s="208"/>
      <c r="P328" s="180"/>
      <c r="Q328" s="172">
        <v>0</v>
      </c>
      <c r="R328" s="180"/>
      <c r="S328" s="172">
        <v>0</v>
      </c>
      <c r="T328" s="180"/>
      <c r="U328" s="207">
        <v>1077831</v>
      </c>
      <c r="V328" s="208"/>
      <c r="W328" s="180"/>
      <c r="X328" s="207">
        <v>0</v>
      </c>
      <c r="Y328" s="208"/>
      <c r="Z328" s="180"/>
      <c r="AA328" s="180"/>
      <c r="AB328" s="55" t="s">
        <v>950</v>
      </c>
    </row>
    <row r="329" spans="1:28" s="153" customFormat="1" ht="12.75" customHeight="1" x14ac:dyDescent="0.2">
      <c r="A329" s="209" t="s">
        <v>1319</v>
      </c>
      <c r="B329" s="208"/>
      <c r="C329" s="210" t="s">
        <v>967</v>
      </c>
      <c r="D329" s="211"/>
      <c r="E329" s="211"/>
      <c r="F329" s="208"/>
      <c r="G329" s="172">
        <v>1925007</v>
      </c>
      <c r="H329" s="180"/>
      <c r="I329" s="172">
        <v>0</v>
      </c>
      <c r="J329" s="180"/>
      <c r="K329" s="207">
        <v>1925007</v>
      </c>
      <c r="L329" s="208"/>
      <c r="M329" s="180"/>
      <c r="N329" s="207">
        <v>0</v>
      </c>
      <c r="O329" s="208"/>
      <c r="P329" s="180"/>
      <c r="Q329" s="172">
        <v>0</v>
      </c>
      <c r="R329" s="180"/>
      <c r="S329" s="172">
        <v>0</v>
      </c>
      <c r="T329" s="180"/>
      <c r="U329" s="207">
        <v>1925007</v>
      </c>
      <c r="V329" s="208"/>
      <c r="W329" s="180"/>
      <c r="X329" s="207">
        <v>0</v>
      </c>
      <c r="Y329" s="208"/>
      <c r="Z329" s="180"/>
      <c r="AA329" s="180"/>
      <c r="AB329" s="55" t="s">
        <v>966</v>
      </c>
    </row>
    <row r="330" spans="1:28" s="153" customFormat="1" ht="12.75" customHeight="1" x14ac:dyDescent="0.2">
      <c r="A330" s="209" t="s">
        <v>253</v>
      </c>
      <c r="B330" s="208"/>
      <c r="C330" s="210" t="s">
        <v>254</v>
      </c>
      <c r="D330" s="211"/>
      <c r="E330" s="211"/>
      <c r="F330" s="208"/>
      <c r="G330" s="172">
        <v>3821819</v>
      </c>
      <c r="H330" s="180"/>
      <c r="I330" s="172">
        <v>0</v>
      </c>
      <c r="J330" s="180"/>
      <c r="K330" s="207">
        <v>3821819</v>
      </c>
      <c r="L330" s="208"/>
      <c r="M330" s="180"/>
      <c r="N330" s="207">
        <v>0</v>
      </c>
      <c r="O330" s="208"/>
      <c r="P330" s="180"/>
      <c r="Q330" s="172">
        <v>0</v>
      </c>
      <c r="R330" s="180"/>
      <c r="S330" s="172">
        <v>0</v>
      </c>
      <c r="T330" s="180"/>
      <c r="U330" s="207">
        <v>3821819</v>
      </c>
      <c r="V330" s="208"/>
      <c r="W330" s="180"/>
      <c r="X330" s="207">
        <v>0</v>
      </c>
      <c r="Y330" s="208"/>
      <c r="Z330" s="180"/>
      <c r="AA330" s="180"/>
      <c r="AB330" s="55" t="s">
        <v>968</v>
      </c>
    </row>
    <row r="331" spans="1:28" s="153" customFormat="1" ht="12.75" customHeight="1" x14ac:dyDescent="0.2">
      <c r="A331" s="209" t="s">
        <v>1462</v>
      </c>
      <c r="B331" s="208"/>
      <c r="C331" s="210" t="s">
        <v>1463</v>
      </c>
      <c r="D331" s="211"/>
      <c r="E331" s="211"/>
      <c r="F331" s="208"/>
      <c r="G331" s="172">
        <v>8675631</v>
      </c>
      <c r="H331" s="180"/>
      <c r="I331" s="172">
        <v>0</v>
      </c>
      <c r="J331" s="180"/>
      <c r="K331" s="207">
        <v>8675631</v>
      </c>
      <c r="L331" s="208"/>
      <c r="M331" s="180"/>
      <c r="N331" s="207">
        <v>0</v>
      </c>
      <c r="O331" s="208"/>
      <c r="P331" s="180"/>
      <c r="Q331" s="172">
        <v>0</v>
      </c>
      <c r="R331" s="180"/>
      <c r="S331" s="172">
        <v>0</v>
      </c>
      <c r="T331" s="180"/>
      <c r="U331" s="207">
        <v>8675631</v>
      </c>
      <c r="V331" s="208"/>
      <c r="W331" s="180"/>
      <c r="X331" s="207">
        <v>0</v>
      </c>
      <c r="Y331" s="208"/>
      <c r="Z331" s="180"/>
      <c r="AA331" s="180"/>
      <c r="AB331" s="55" t="s">
        <v>977</v>
      </c>
    </row>
    <row r="332" spans="1:28" s="153" customFormat="1" ht="12.75" customHeight="1" x14ac:dyDescent="0.2">
      <c r="A332" s="209" t="s">
        <v>1335</v>
      </c>
      <c r="B332" s="208"/>
      <c r="C332" s="210" t="s">
        <v>982</v>
      </c>
      <c r="D332" s="211"/>
      <c r="E332" s="211"/>
      <c r="F332" s="208"/>
      <c r="G332" s="172">
        <v>237390</v>
      </c>
      <c r="H332" s="180"/>
      <c r="I332" s="172">
        <v>0</v>
      </c>
      <c r="J332" s="180"/>
      <c r="K332" s="207">
        <v>237390</v>
      </c>
      <c r="L332" s="208"/>
      <c r="M332" s="180"/>
      <c r="N332" s="207">
        <v>0</v>
      </c>
      <c r="O332" s="208"/>
      <c r="P332" s="180"/>
      <c r="Q332" s="172">
        <v>0</v>
      </c>
      <c r="R332" s="180"/>
      <c r="S332" s="172">
        <v>0</v>
      </c>
      <c r="T332" s="180"/>
      <c r="U332" s="207">
        <v>237390</v>
      </c>
      <c r="V332" s="208"/>
      <c r="W332" s="180"/>
      <c r="X332" s="207">
        <v>0</v>
      </c>
      <c r="Y332" s="208"/>
      <c r="Z332" s="180"/>
      <c r="AA332" s="180"/>
      <c r="AB332" s="55" t="s">
        <v>981</v>
      </c>
    </row>
    <row r="333" spans="1:28" s="153" customFormat="1" ht="12.75" customHeight="1" x14ac:dyDescent="0.2">
      <c r="A333" s="209" t="s">
        <v>1345</v>
      </c>
      <c r="B333" s="208"/>
      <c r="C333" s="210" t="s">
        <v>1346</v>
      </c>
      <c r="D333" s="211"/>
      <c r="E333" s="211"/>
      <c r="F333" s="208"/>
      <c r="G333" s="172">
        <v>49460</v>
      </c>
      <c r="H333" s="180"/>
      <c r="I333" s="172">
        <v>0</v>
      </c>
      <c r="J333" s="180"/>
      <c r="K333" s="207">
        <v>49460</v>
      </c>
      <c r="L333" s="208"/>
      <c r="M333" s="180"/>
      <c r="N333" s="207">
        <v>0</v>
      </c>
      <c r="O333" s="208"/>
      <c r="P333" s="180"/>
      <c r="Q333" s="172">
        <v>0</v>
      </c>
      <c r="R333" s="180"/>
      <c r="S333" s="172">
        <v>0</v>
      </c>
      <c r="T333" s="180"/>
      <c r="U333" s="207">
        <v>49460</v>
      </c>
      <c r="V333" s="208"/>
      <c r="W333" s="180"/>
      <c r="X333" s="207">
        <v>0</v>
      </c>
      <c r="Y333" s="208"/>
      <c r="Z333" s="180"/>
      <c r="AA333" s="180"/>
      <c r="AB333" s="55" t="s">
        <v>987</v>
      </c>
    </row>
    <row r="334" spans="1:28" s="153" customFormat="1" ht="12.75" customHeight="1" x14ac:dyDescent="0.2">
      <c r="A334" s="209" t="s">
        <v>1318</v>
      </c>
      <c r="B334" s="208"/>
      <c r="C334" s="210" t="s">
        <v>1317</v>
      </c>
      <c r="D334" s="211"/>
      <c r="E334" s="211"/>
      <c r="F334" s="208"/>
      <c r="G334" s="172">
        <v>240295</v>
      </c>
      <c r="H334" s="180"/>
      <c r="I334" s="172">
        <v>0</v>
      </c>
      <c r="J334" s="180"/>
      <c r="K334" s="207">
        <v>240295</v>
      </c>
      <c r="L334" s="208"/>
      <c r="M334" s="180"/>
      <c r="N334" s="207">
        <v>0</v>
      </c>
      <c r="O334" s="208"/>
      <c r="P334" s="180"/>
      <c r="Q334" s="172">
        <v>0</v>
      </c>
      <c r="R334" s="180"/>
      <c r="S334" s="172">
        <v>0</v>
      </c>
      <c r="T334" s="180"/>
      <c r="U334" s="207">
        <v>240295</v>
      </c>
      <c r="V334" s="208"/>
      <c r="W334" s="180"/>
      <c r="X334" s="207">
        <v>0</v>
      </c>
      <c r="Y334" s="208"/>
      <c r="Z334" s="180"/>
      <c r="AA334" s="180"/>
      <c r="AB334" s="55" t="s">
        <v>997</v>
      </c>
    </row>
    <row r="335" spans="1:28" s="153" customFormat="1" ht="12.75" customHeight="1" x14ac:dyDescent="0.2">
      <c r="A335" s="209" t="s">
        <v>1531</v>
      </c>
      <c r="B335" s="208"/>
      <c r="C335" s="210" t="s">
        <v>255</v>
      </c>
      <c r="D335" s="211"/>
      <c r="E335" s="211"/>
      <c r="F335" s="208"/>
      <c r="G335" s="172">
        <v>1550600</v>
      </c>
      <c r="H335" s="180"/>
      <c r="I335" s="172">
        <v>0</v>
      </c>
      <c r="J335" s="180"/>
      <c r="K335" s="207">
        <v>1550600</v>
      </c>
      <c r="L335" s="208"/>
      <c r="M335" s="180"/>
      <c r="N335" s="207">
        <v>0</v>
      </c>
      <c r="O335" s="208"/>
      <c r="P335" s="180"/>
      <c r="Q335" s="172">
        <v>0</v>
      </c>
      <c r="R335" s="180"/>
      <c r="S335" s="172">
        <v>0</v>
      </c>
      <c r="T335" s="180"/>
      <c r="U335" s="207">
        <v>1550600</v>
      </c>
      <c r="V335" s="208"/>
      <c r="W335" s="180"/>
      <c r="X335" s="207">
        <v>0</v>
      </c>
      <c r="Y335" s="208"/>
      <c r="Z335" s="180"/>
      <c r="AA335" s="180"/>
      <c r="AB335" s="55" t="s">
        <v>1000</v>
      </c>
    </row>
    <row r="336" spans="1:28" s="153" customFormat="1" ht="12.75" customHeight="1" x14ac:dyDescent="0.2">
      <c r="A336" s="209" t="s">
        <v>260</v>
      </c>
      <c r="B336" s="208"/>
      <c r="C336" s="210" t="s">
        <v>261</v>
      </c>
      <c r="D336" s="211"/>
      <c r="E336" s="211"/>
      <c r="F336" s="208"/>
      <c r="G336" s="172">
        <v>670781</v>
      </c>
      <c r="H336" s="180"/>
      <c r="I336" s="172">
        <v>0</v>
      </c>
      <c r="J336" s="180"/>
      <c r="K336" s="207">
        <v>670781</v>
      </c>
      <c r="L336" s="208"/>
      <c r="M336" s="180"/>
      <c r="N336" s="207">
        <v>0</v>
      </c>
      <c r="O336" s="208"/>
      <c r="P336" s="180"/>
      <c r="Q336" s="172">
        <v>0</v>
      </c>
      <c r="R336" s="180"/>
      <c r="S336" s="172">
        <v>0</v>
      </c>
      <c r="T336" s="180"/>
      <c r="U336" s="207">
        <v>670781</v>
      </c>
      <c r="V336" s="208"/>
      <c r="W336" s="180"/>
      <c r="X336" s="207">
        <v>0</v>
      </c>
      <c r="Y336" s="208"/>
      <c r="Z336" s="180"/>
      <c r="AA336" s="180"/>
      <c r="AB336" s="55" t="s">
        <v>1008</v>
      </c>
    </row>
    <row r="337" spans="1:28" s="153" customFormat="1" ht="12.75" customHeight="1" x14ac:dyDescent="0.2">
      <c r="A337" s="209" t="s">
        <v>262</v>
      </c>
      <c r="B337" s="208"/>
      <c r="C337" s="210" t="s">
        <v>263</v>
      </c>
      <c r="D337" s="211"/>
      <c r="E337" s="211"/>
      <c r="F337" s="208"/>
      <c r="G337" s="172">
        <v>1684273</v>
      </c>
      <c r="H337" s="180"/>
      <c r="I337" s="172">
        <v>0</v>
      </c>
      <c r="J337" s="180"/>
      <c r="K337" s="207">
        <v>1684273</v>
      </c>
      <c r="L337" s="208"/>
      <c r="M337" s="180"/>
      <c r="N337" s="207">
        <v>0</v>
      </c>
      <c r="O337" s="208"/>
      <c r="P337" s="180"/>
      <c r="Q337" s="172">
        <v>0</v>
      </c>
      <c r="R337" s="180"/>
      <c r="S337" s="172">
        <v>0</v>
      </c>
      <c r="T337" s="180"/>
      <c r="U337" s="207">
        <v>1684273</v>
      </c>
      <c r="V337" s="208"/>
      <c r="W337" s="180"/>
      <c r="X337" s="207">
        <v>0</v>
      </c>
      <c r="Y337" s="208"/>
      <c r="Z337" s="180"/>
      <c r="AA337" s="180"/>
      <c r="AB337" s="55" t="s">
        <v>1009</v>
      </c>
    </row>
    <row r="338" spans="1:28" s="153" customFormat="1" ht="12.75" customHeight="1" x14ac:dyDescent="0.2">
      <c r="A338" s="209" t="s">
        <v>1464</v>
      </c>
      <c r="B338" s="208"/>
      <c r="C338" s="210" t="s">
        <v>264</v>
      </c>
      <c r="D338" s="211"/>
      <c r="E338" s="211"/>
      <c r="F338" s="208"/>
      <c r="G338" s="172">
        <v>97711423</v>
      </c>
      <c r="H338" s="180"/>
      <c r="I338" s="172">
        <v>0</v>
      </c>
      <c r="J338" s="180"/>
      <c r="K338" s="207">
        <v>97711423</v>
      </c>
      <c r="L338" s="208"/>
      <c r="M338" s="180"/>
      <c r="N338" s="207">
        <v>0</v>
      </c>
      <c r="O338" s="208"/>
      <c r="P338" s="180"/>
      <c r="Q338" s="172">
        <v>0</v>
      </c>
      <c r="R338" s="180"/>
      <c r="S338" s="172">
        <v>0</v>
      </c>
      <c r="T338" s="180"/>
      <c r="U338" s="207">
        <v>97711423</v>
      </c>
      <c r="V338" s="208"/>
      <c r="W338" s="180"/>
      <c r="X338" s="207">
        <v>0</v>
      </c>
      <c r="Y338" s="208"/>
      <c r="Z338" s="180"/>
      <c r="AA338" s="180"/>
      <c r="AB338" s="55" t="s">
        <v>1015</v>
      </c>
    </row>
    <row r="339" spans="1:28" s="153" customFormat="1" ht="12.75" customHeight="1" x14ac:dyDescent="0.2">
      <c r="A339" s="209" t="s">
        <v>1532</v>
      </c>
      <c r="B339" s="208"/>
      <c r="C339" s="210" t="s">
        <v>1021</v>
      </c>
      <c r="D339" s="211"/>
      <c r="E339" s="211"/>
      <c r="F339" s="208"/>
      <c r="G339" s="172">
        <v>44138</v>
      </c>
      <c r="H339" s="180"/>
      <c r="I339" s="172">
        <v>0</v>
      </c>
      <c r="J339" s="180"/>
      <c r="K339" s="207">
        <v>44138</v>
      </c>
      <c r="L339" s="208"/>
      <c r="M339" s="180"/>
      <c r="N339" s="207">
        <v>0</v>
      </c>
      <c r="O339" s="208"/>
      <c r="P339" s="180"/>
      <c r="Q339" s="172">
        <v>0</v>
      </c>
      <c r="R339" s="180"/>
      <c r="S339" s="172">
        <v>0</v>
      </c>
      <c r="T339" s="180"/>
      <c r="U339" s="207">
        <v>44138</v>
      </c>
      <c r="V339" s="208"/>
      <c r="W339" s="180"/>
      <c r="X339" s="207">
        <v>0</v>
      </c>
      <c r="Y339" s="208"/>
      <c r="Z339" s="180"/>
      <c r="AA339" s="180"/>
      <c r="AB339" s="55" t="s">
        <v>1020</v>
      </c>
    </row>
    <row r="340" spans="1:28" s="153" customFormat="1" ht="12.75" customHeight="1" x14ac:dyDescent="0.2">
      <c r="A340" s="209" t="s">
        <v>1552</v>
      </c>
      <c r="B340" s="208"/>
      <c r="C340" s="210" t="s">
        <v>1553</v>
      </c>
      <c r="D340" s="211"/>
      <c r="E340" s="211"/>
      <c r="F340" s="208"/>
      <c r="G340" s="172">
        <v>76993</v>
      </c>
      <c r="H340" s="180"/>
      <c r="I340" s="172">
        <v>0</v>
      </c>
      <c r="J340" s="180"/>
      <c r="K340" s="207">
        <v>76993</v>
      </c>
      <c r="L340" s="208"/>
      <c r="M340" s="180"/>
      <c r="N340" s="207">
        <v>0</v>
      </c>
      <c r="O340" s="208"/>
      <c r="P340" s="180"/>
      <c r="Q340" s="172">
        <v>0</v>
      </c>
      <c r="R340" s="180"/>
      <c r="S340" s="172">
        <v>0</v>
      </c>
      <c r="T340" s="180"/>
      <c r="U340" s="207">
        <v>76993</v>
      </c>
      <c r="V340" s="208"/>
      <c r="W340" s="180"/>
      <c r="X340" s="207">
        <v>0</v>
      </c>
      <c r="Y340" s="208"/>
      <c r="Z340" s="180"/>
      <c r="AA340" s="180"/>
      <c r="AB340" s="55" t="s">
        <v>1028</v>
      </c>
    </row>
    <row r="341" spans="1:28" s="153" customFormat="1" ht="12.75" customHeight="1" x14ac:dyDescent="0.2">
      <c r="A341" s="209" t="s">
        <v>1316</v>
      </c>
      <c r="B341" s="208"/>
      <c r="C341" s="210" t="s">
        <v>1052</v>
      </c>
      <c r="D341" s="211"/>
      <c r="E341" s="211"/>
      <c r="F341" s="208"/>
      <c r="G341" s="172">
        <v>182490</v>
      </c>
      <c r="H341" s="180"/>
      <c r="I341" s="172">
        <v>0</v>
      </c>
      <c r="J341" s="180"/>
      <c r="K341" s="207">
        <v>182490</v>
      </c>
      <c r="L341" s="208"/>
      <c r="M341" s="180"/>
      <c r="N341" s="207">
        <v>0</v>
      </c>
      <c r="O341" s="208"/>
      <c r="P341" s="180"/>
      <c r="Q341" s="172">
        <v>0</v>
      </c>
      <c r="R341" s="180"/>
      <c r="S341" s="172">
        <v>0</v>
      </c>
      <c r="T341" s="180"/>
      <c r="U341" s="207">
        <v>182490</v>
      </c>
      <c r="V341" s="208"/>
      <c r="W341" s="180"/>
      <c r="X341" s="207">
        <v>0</v>
      </c>
      <c r="Y341" s="208"/>
      <c r="Z341" s="180"/>
      <c r="AA341" s="180"/>
      <c r="AB341" s="55" t="s">
        <v>1051</v>
      </c>
    </row>
    <row r="342" spans="1:28" s="153" customFormat="1" ht="12.75" customHeight="1" x14ac:dyDescent="0.2">
      <c r="A342" s="209" t="s">
        <v>266</v>
      </c>
      <c r="B342" s="208"/>
      <c r="C342" s="210" t="s">
        <v>267</v>
      </c>
      <c r="D342" s="211"/>
      <c r="E342" s="211"/>
      <c r="F342" s="208"/>
      <c r="G342" s="172">
        <v>137424</v>
      </c>
      <c r="H342" s="180"/>
      <c r="I342" s="172">
        <v>0</v>
      </c>
      <c r="J342" s="180"/>
      <c r="K342" s="207">
        <v>137424</v>
      </c>
      <c r="L342" s="208"/>
      <c r="M342" s="180"/>
      <c r="N342" s="207">
        <v>0</v>
      </c>
      <c r="O342" s="208"/>
      <c r="P342" s="180"/>
      <c r="Q342" s="172">
        <v>0</v>
      </c>
      <c r="R342" s="180"/>
      <c r="S342" s="172">
        <v>0</v>
      </c>
      <c r="T342" s="180"/>
      <c r="U342" s="207">
        <v>137424</v>
      </c>
      <c r="V342" s="208"/>
      <c r="W342" s="180"/>
      <c r="X342" s="207">
        <v>0</v>
      </c>
      <c r="Y342" s="208"/>
      <c r="Z342" s="180"/>
      <c r="AA342" s="180"/>
      <c r="AB342" s="55" t="s">
        <v>1061</v>
      </c>
    </row>
    <row r="343" spans="1:28" s="153" customFormat="1" ht="12.75" customHeight="1" x14ac:dyDescent="0.2">
      <c r="A343" s="209" t="s">
        <v>1336</v>
      </c>
      <c r="B343" s="208"/>
      <c r="C343" s="210" t="s">
        <v>1075</v>
      </c>
      <c r="D343" s="211"/>
      <c r="E343" s="211"/>
      <c r="F343" s="208"/>
      <c r="G343" s="172">
        <v>330302</v>
      </c>
      <c r="H343" s="180"/>
      <c r="I343" s="172">
        <v>0</v>
      </c>
      <c r="J343" s="180"/>
      <c r="K343" s="207">
        <v>330302</v>
      </c>
      <c r="L343" s="208"/>
      <c r="M343" s="180"/>
      <c r="N343" s="207">
        <v>0</v>
      </c>
      <c r="O343" s="208"/>
      <c r="P343" s="180"/>
      <c r="Q343" s="172">
        <v>0</v>
      </c>
      <c r="R343" s="180"/>
      <c r="S343" s="172">
        <v>0</v>
      </c>
      <c r="T343" s="180"/>
      <c r="U343" s="207">
        <v>330302</v>
      </c>
      <c r="V343" s="208"/>
      <c r="W343" s="180"/>
      <c r="X343" s="207">
        <v>0</v>
      </c>
      <c r="Y343" s="208"/>
      <c r="Z343" s="180"/>
      <c r="AA343" s="180"/>
      <c r="AB343" s="55" t="s">
        <v>1074</v>
      </c>
    </row>
    <row r="344" spans="1:28" s="153" customFormat="1" ht="12.75" customHeight="1" x14ac:dyDescent="0.2">
      <c r="A344" s="209" t="s">
        <v>1349</v>
      </c>
      <c r="B344" s="208"/>
      <c r="C344" s="210" t="s">
        <v>1099</v>
      </c>
      <c r="D344" s="211"/>
      <c r="E344" s="211"/>
      <c r="F344" s="208"/>
      <c r="G344" s="172">
        <v>370597</v>
      </c>
      <c r="H344" s="180"/>
      <c r="I344" s="172">
        <v>0</v>
      </c>
      <c r="J344" s="180"/>
      <c r="K344" s="207">
        <v>370597</v>
      </c>
      <c r="L344" s="208"/>
      <c r="M344" s="180"/>
      <c r="N344" s="207">
        <v>0</v>
      </c>
      <c r="O344" s="208"/>
      <c r="P344" s="180"/>
      <c r="Q344" s="172">
        <v>0</v>
      </c>
      <c r="R344" s="180"/>
      <c r="S344" s="172">
        <v>0</v>
      </c>
      <c r="T344" s="180"/>
      <c r="U344" s="207">
        <v>370597</v>
      </c>
      <c r="V344" s="208"/>
      <c r="W344" s="180"/>
      <c r="X344" s="207">
        <v>0</v>
      </c>
      <c r="Y344" s="208"/>
      <c r="Z344" s="180"/>
      <c r="AA344" s="180"/>
      <c r="AB344" s="140" t="s">
        <v>1098</v>
      </c>
    </row>
    <row r="345" spans="1:28" s="153" customFormat="1" ht="12.75" customHeight="1" x14ac:dyDescent="0.2">
      <c r="A345" s="209" t="s">
        <v>1367</v>
      </c>
      <c r="B345" s="208"/>
      <c r="C345" s="210" t="s">
        <v>1368</v>
      </c>
      <c r="D345" s="211"/>
      <c r="E345" s="211"/>
      <c r="F345" s="208"/>
      <c r="G345" s="172">
        <v>604308</v>
      </c>
      <c r="H345" s="180"/>
      <c r="I345" s="172">
        <v>0</v>
      </c>
      <c r="J345" s="180"/>
      <c r="K345" s="207">
        <v>604308</v>
      </c>
      <c r="L345" s="208"/>
      <c r="M345" s="180"/>
      <c r="N345" s="207">
        <v>0</v>
      </c>
      <c r="O345" s="208"/>
      <c r="P345" s="180"/>
      <c r="Q345" s="172">
        <v>0</v>
      </c>
      <c r="R345" s="180"/>
      <c r="S345" s="172">
        <v>0</v>
      </c>
      <c r="T345" s="180"/>
      <c r="U345" s="207">
        <v>604308</v>
      </c>
      <c r="V345" s="208"/>
      <c r="W345" s="180"/>
      <c r="X345" s="207">
        <v>0</v>
      </c>
      <c r="Y345" s="208"/>
      <c r="Z345" s="180"/>
      <c r="AA345" s="180"/>
      <c r="AB345" s="140" t="s">
        <v>1306</v>
      </c>
    </row>
    <row r="346" spans="1:28" s="153" customFormat="1" ht="12.75" customHeight="1" x14ac:dyDescent="0.2">
      <c r="A346" s="212"/>
      <c r="B346" s="213"/>
      <c r="C346" s="214"/>
      <c r="D346" s="215"/>
      <c r="E346" s="215"/>
      <c r="F346" s="216"/>
      <c r="G346" s="172"/>
      <c r="H346" s="180"/>
      <c r="I346" s="172"/>
      <c r="J346" s="180"/>
      <c r="K346" s="217"/>
      <c r="L346" s="218"/>
      <c r="M346" s="180"/>
      <c r="N346" s="217"/>
      <c r="O346" s="218"/>
      <c r="P346" s="180"/>
      <c r="Q346" s="172"/>
      <c r="R346" s="180"/>
      <c r="S346" s="172"/>
      <c r="T346" s="180"/>
      <c r="U346" s="217"/>
      <c r="V346" s="218"/>
      <c r="W346" s="180"/>
      <c r="X346" s="217"/>
      <c r="Y346" s="218"/>
      <c r="Z346" s="180"/>
      <c r="AA346" s="180"/>
      <c r="AB346" s="140"/>
    </row>
    <row r="347" spans="1:28" s="153" customFormat="1" ht="12.75" customHeight="1" x14ac:dyDescent="0.2">
      <c r="A347" s="209" t="s">
        <v>1533</v>
      </c>
      <c r="B347" s="208"/>
      <c r="C347" s="210" t="s">
        <v>1534</v>
      </c>
      <c r="D347" s="211"/>
      <c r="E347" s="211"/>
      <c r="F347" s="208"/>
      <c r="G347" s="172">
        <v>0</v>
      </c>
      <c r="H347" s="180"/>
      <c r="I347" s="172">
        <v>60627956</v>
      </c>
      <c r="J347" s="180"/>
      <c r="K347" s="207">
        <v>0</v>
      </c>
      <c r="L347" s="208"/>
      <c r="M347" s="180"/>
      <c r="N347" s="207">
        <v>60627956</v>
      </c>
      <c r="O347" s="208"/>
      <c r="P347" s="180"/>
      <c r="Q347" s="172">
        <v>0</v>
      </c>
      <c r="R347" s="180"/>
      <c r="S347" s="172">
        <v>0</v>
      </c>
      <c r="T347" s="180"/>
      <c r="U347" s="207">
        <v>0</v>
      </c>
      <c r="V347" s="208"/>
      <c r="W347" s="180"/>
      <c r="X347" s="207">
        <v>60627956</v>
      </c>
      <c r="Y347" s="208"/>
      <c r="Z347" s="180"/>
      <c r="AA347" s="180"/>
      <c r="AB347" s="55" t="s">
        <v>357</v>
      </c>
    </row>
    <row r="348" spans="1:28" s="153" customFormat="1" ht="12.75" customHeight="1" x14ac:dyDescent="0.2">
      <c r="A348" s="209" t="s">
        <v>1523</v>
      </c>
      <c r="B348" s="208"/>
      <c r="C348" s="210" t="s">
        <v>1524</v>
      </c>
      <c r="D348" s="211"/>
      <c r="E348" s="211"/>
      <c r="F348" s="208"/>
      <c r="G348" s="172">
        <v>0</v>
      </c>
      <c r="H348" s="180"/>
      <c r="I348" s="172">
        <v>2805635</v>
      </c>
      <c r="J348" s="180"/>
      <c r="K348" s="207">
        <v>0</v>
      </c>
      <c r="L348" s="208"/>
      <c r="M348" s="180"/>
      <c r="N348" s="207">
        <v>2805635</v>
      </c>
      <c r="O348" s="208"/>
      <c r="P348" s="180"/>
      <c r="Q348" s="172">
        <v>0</v>
      </c>
      <c r="R348" s="180"/>
      <c r="S348" s="172">
        <v>0</v>
      </c>
      <c r="T348" s="180"/>
      <c r="U348" s="207">
        <v>0</v>
      </c>
      <c r="V348" s="208"/>
      <c r="W348" s="180"/>
      <c r="X348" s="207">
        <v>2805635</v>
      </c>
      <c r="Y348" s="208"/>
      <c r="Z348" s="180"/>
      <c r="AA348" s="180"/>
      <c r="AB348" s="55" t="s">
        <v>357</v>
      </c>
    </row>
    <row r="349" spans="1:28" s="153" customFormat="1" ht="12.75" customHeight="1" x14ac:dyDescent="0.2">
      <c r="A349" s="209" t="s">
        <v>1525</v>
      </c>
      <c r="B349" s="208"/>
      <c r="C349" s="210" t="s">
        <v>1526</v>
      </c>
      <c r="D349" s="211"/>
      <c r="E349" s="211"/>
      <c r="F349" s="208"/>
      <c r="G349" s="172">
        <v>0</v>
      </c>
      <c r="H349" s="180"/>
      <c r="I349" s="172">
        <v>2070011</v>
      </c>
      <c r="J349" s="180"/>
      <c r="K349" s="207">
        <v>0</v>
      </c>
      <c r="L349" s="208"/>
      <c r="M349" s="180"/>
      <c r="N349" s="207">
        <v>2070011</v>
      </c>
      <c r="O349" s="208"/>
      <c r="P349" s="180"/>
      <c r="Q349" s="172">
        <v>0</v>
      </c>
      <c r="R349" s="180"/>
      <c r="S349" s="172">
        <v>0</v>
      </c>
      <c r="T349" s="180"/>
      <c r="U349" s="207">
        <v>0</v>
      </c>
      <c r="V349" s="208"/>
      <c r="W349" s="180"/>
      <c r="X349" s="207">
        <v>2070011</v>
      </c>
      <c r="Y349" s="208"/>
      <c r="Z349" s="180"/>
      <c r="AA349" s="180"/>
      <c r="AB349" s="55" t="s">
        <v>357</v>
      </c>
    </row>
    <row r="350" spans="1:28" s="153" customFormat="1" ht="12.75" customHeight="1" x14ac:dyDescent="0.2">
      <c r="A350" s="209" t="s">
        <v>1618</v>
      </c>
      <c r="B350" s="208"/>
      <c r="C350" s="210" t="s">
        <v>1619</v>
      </c>
      <c r="D350" s="211"/>
      <c r="E350" s="211"/>
      <c r="F350" s="208"/>
      <c r="G350" s="172">
        <v>0</v>
      </c>
      <c r="H350" s="180"/>
      <c r="I350" s="172">
        <v>238200</v>
      </c>
      <c r="J350" s="180"/>
      <c r="K350" s="207">
        <v>0</v>
      </c>
      <c r="L350" s="208"/>
      <c r="M350" s="180"/>
      <c r="N350" s="207">
        <v>238200</v>
      </c>
      <c r="O350" s="208"/>
      <c r="P350" s="180"/>
      <c r="Q350" s="172">
        <v>0</v>
      </c>
      <c r="R350" s="180"/>
      <c r="S350" s="172">
        <v>0</v>
      </c>
      <c r="T350" s="180"/>
      <c r="U350" s="207">
        <v>0</v>
      </c>
      <c r="V350" s="208"/>
      <c r="W350" s="180"/>
      <c r="X350" s="207">
        <v>238200</v>
      </c>
      <c r="Y350" s="208"/>
      <c r="Z350" s="180"/>
      <c r="AA350" s="180"/>
      <c r="AB350" s="55" t="s">
        <v>357</v>
      </c>
    </row>
    <row r="351" spans="1:28" s="153" customFormat="1" ht="12.75" customHeight="1" x14ac:dyDescent="0.2">
      <c r="A351" s="209" t="s">
        <v>1450</v>
      </c>
      <c r="B351" s="208"/>
      <c r="C351" s="210" t="s">
        <v>1451</v>
      </c>
      <c r="D351" s="211"/>
      <c r="E351" s="211"/>
      <c r="F351" s="208"/>
      <c r="G351" s="172">
        <v>0</v>
      </c>
      <c r="H351" s="180"/>
      <c r="I351" s="172">
        <v>814678</v>
      </c>
      <c r="J351" s="180"/>
      <c r="K351" s="207">
        <v>0</v>
      </c>
      <c r="L351" s="208"/>
      <c r="M351" s="180"/>
      <c r="N351" s="207">
        <v>814678</v>
      </c>
      <c r="O351" s="208"/>
      <c r="P351" s="180"/>
      <c r="Q351" s="172">
        <v>0</v>
      </c>
      <c r="R351" s="180"/>
      <c r="S351" s="172">
        <v>0</v>
      </c>
      <c r="T351" s="180"/>
      <c r="U351" s="207">
        <v>0</v>
      </c>
      <c r="V351" s="208"/>
      <c r="W351" s="180"/>
      <c r="X351" s="207">
        <v>814678</v>
      </c>
      <c r="Y351" s="208"/>
      <c r="Z351" s="180"/>
      <c r="AA351" s="180"/>
      <c r="AB351" s="55" t="s">
        <v>418</v>
      </c>
    </row>
    <row r="352" spans="1:28" s="153" customFormat="1" ht="12.75" customHeight="1" x14ac:dyDescent="0.2">
      <c r="A352" s="209" t="s">
        <v>1608</v>
      </c>
      <c r="B352" s="208"/>
      <c r="C352" s="210" t="s">
        <v>1609</v>
      </c>
      <c r="D352" s="211"/>
      <c r="E352" s="211"/>
      <c r="F352" s="208"/>
      <c r="G352" s="172">
        <v>0</v>
      </c>
      <c r="H352" s="180"/>
      <c r="I352" s="172">
        <v>200</v>
      </c>
      <c r="J352" s="180"/>
      <c r="K352" s="207">
        <v>0</v>
      </c>
      <c r="L352" s="208"/>
      <c r="M352" s="180"/>
      <c r="N352" s="207">
        <v>200</v>
      </c>
      <c r="O352" s="208"/>
      <c r="P352" s="180"/>
      <c r="Q352" s="172">
        <v>0</v>
      </c>
      <c r="R352" s="180"/>
      <c r="S352" s="172">
        <v>0</v>
      </c>
      <c r="T352" s="180"/>
      <c r="U352" s="207">
        <v>0</v>
      </c>
      <c r="V352" s="208"/>
      <c r="W352" s="180"/>
      <c r="X352" s="207">
        <v>200</v>
      </c>
      <c r="Y352" s="208"/>
      <c r="Z352" s="180"/>
      <c r="AA352" s="180"/>
      <c r="AB352" s="55" t="s">
        <v>481</v>
      </c>
    </row>
    <row r="353" spans="1:28" s="153" customFormat="1" ht="12.75" customHeight="1" x14ac:dyDescent="0.2">
      <c r="A353" s="209" t="s">
        <v>1527</v>
      </c>
      <c r="B353" s="208"/>
      <c r="C353" s="210" t="s">
        <v>1528</v>
      </c>
      <c r="D353" s="211"/>
      <c r="E353" s="211"/>
      <c r="F353" s="208"/>
      <c r="G353" s="172">
        <v>0</v>
      </c>
      <c r="H353" s="180"/>
      <c r="I353" s="172">
        <v>2830574</v>
      </c>
      <c r="J353" s="180"/>
      <c r="K353" s="207">
        <v>0</v>
      </c>
      <c r="L353" s="208"/>
      <c r="M353" s="180"/>
      <c r="N353" s="207">
        <v>2830574</v>
      </c>
      <c r="O353" s="208"/>
      <c r="P353" s="180"/>
      <c r="Q353" s="172">
        <v>0</v>
      </c>
      <c r="R353" s="180"/>
      <c r="S353" s="172">
        <v>0</v>
      </c>
      <c r="T353" s="180"/>
      <c r="U353" s="207">
        <v>0</v>
      </c>
      <c r="V353" s="208"/>
      <c r="W353" s="180"/>
      <c r="X353" s="207">
        <v>2830574</v>
      </c>
      <c r="Y353" s="208"/>
      <c r="Z353" s="180"/>
      <c r="AA353" s="180"/>
      <c r="AB353" s="55" t="s">
        <v>481</v>
      </c>
    </row>
    <row r="354" spans="1:28" s="153" customFormat="1" ht="12.75" customHeight="1" x14ac:dyDescent="0.2">
      <c r="A354" s="209" t="s">
        <v>1529</v>
      </c>
      <c r="B354" s="208"/>
      <c r="C354" s="210" t="s">
        <v>1530</v>
      </c>
      <c r="D354" s="211"/>
      <c r="E354" s="211"/>
      <c r="F354" s="208"/>
      <c r="G354" s="172">
        <v>450000</v>
      </c>
      <c r="H354" s="180"/>
      <c r="I354" s="172">
        <v>22123800</v>
      </c>
      <c r="J354" s="180"/>
      <c r="K354" s="207">
        <v>0</v>
      </c>
      <c r="L354" s="208"/>
      <c r="M354" s="180"/>
      <c r="N354" s="207">
        <v>21673800</v>
      </c>
      <c r="O354" s="208"/>
      <c r="P354" s="180"/>
      <c r="Q354" s="172">
        <v>0</v>
      </c>
      <c r="R354" s="180"/>
      <c r="S354" s="172">
        <v>0</v>
      </c>
      <c r="T354" s="180"/>
      <c r="U354" s="207">
        <v>0</v>
      </c>
      <c r="V354" s="208"/>
      <c r="W354" s="180"/>
      <c r="X354" s="207">
        <v>21673800</v>
      </c>
      <c r="Y354" s="208"/>
      <c r="Z354" s="180"/>
      <c r="AA354" s="180"/>
      <c r="AB354" s="55" t="s">
        <v>481</v>
      </c>
    </row>
    <row r="355" spans="1:28" s="153" customFormat="1" ht="12.75" customHeight="1" x14ac:dyDescent="0.2">
      <c r="A355" s="168"/>
      <c r="B355" s="169"/>
      <c r="C355" s="170"/>
      <c r="D355" s="171"/>
      <c r="E355" s="171"/>
      <c r="F355" s="169"/>
      <c r="G355" s="172"/>
      <c r="H355" s="180"/>
      <c r="I355" s="172"/>
      <c r="J355" s="180"/>
      <c r="K355" s="172"/>
      <c r="L355" s="169"/>
      <c r="M355" s="180"/>
      <c r="N355" s="172"/>
      <c r="O355" s="169"/>
      <c r="P355" s="180"/>
      <c r="Q355" s="172"/>
      <c r="R355" s="180"/>
      <c r="S355" s="172"/>
      <c r="T355" s="180"/>
      <c r="U355" s="172"/>
      <c r="V355" s="169"/>
      <c r="W355" s="180"/>
      <c r="X355" s="172"/>
      <c r="Y355" s="169"/>
      <c r="Z355" s="180"/>
      <c r="AA355" s="180"/>
      <c r="AB355" s="55"/>
    </row>
    <row r="356" spans="1:28" s="153" customFormat="1" ht="12.75" customHeight="1" x14ac:dyDescent="0.2">
      <c r="A356" s="209" t="s">
        <v>149</v>
      </c>
      <c r="B356" s="208"/>
      <c r="C356" s="210" t="s">
        <v>150</v>
      </c>
      <c r="D356" s="211"/>
      <c r="E356" s="211"/>
      <c r="F356" s="208"/>
      <c r="G356" s="172">
        <v>73974897</v>
      </c>
      <c r="H356" s="180"/>
      <c r="I356" s="172">
        <v>0</v>
      </c>
      <c r="J356" s="180"/>
      <c r="K356" s="207">
        <v>73974897</v>
      </c>
      <c r="L356" s="208"/>
      <c r="M356" s="180"/>
      <c r="N356" s="207">
        <v>0</v>
      </c>
      <c r="O356" s="208"/>
      <c r="P356" s="180"/>
      <c r="Q356" s="172">
        <v>0</v>
      </c>
      <c r="R356" s="180"/>
      <c r="S356" s="172">
        <v>0</v>
      </c>
      <c r="T356" s="180"/>
      <c r="U356" s="207">
        <v>73974897</v>
      </c>
      <c r="V356" s="208"/>
      <c r="W356" s="180"/>
      <c r="X356" s="207">
        <v>0</v>
      </c>
      <c r="Y356" s="208"/>
      <c r="Z356" s="180"/>
      <c r="AA356" s="180"/>
      <c r="AB356" s="55" t="s">
        <v>585</v>
      </c>
    </row>
    <row r="357" spans="1:28" s="153" customFormat="1" ht="12.75" customHeight="1" x14ac:dyDescent="0.2">
      <c r="A357" s="209" t="s">
        <v>151</v>
      </c>
      <c r="B357" s="208"/>
      <c r="C357" s="210" t="s">
        <v>152</v>
      </c>
      <c r="D357" s="211"/>
      <c r="E357" s="211"/>
      <c r="F357" s="208"/>
      <c r="G357" s="172">
        <v>644756</v>
      </c>
      <c r="H357" s="180"/>
      <c r="I357" s="172">
        <v>0</v>
      </c>
      <c r="J357" s="180"/>
      <c r="K357" s="207">
        <v>644756</v>
      </c>
      <c r="L357" s="208"/>
      <c r="M357" s="180"/>
      <c r="N357" s="207">
        <v>0</v>
      </c>
      <c r="O357" s="208"/>
      <c r="P357" s="180"/>
      <c r="Q357" s="172">
        <v>0</v>
      </c>
      <c r="R357" s="180"/>
      <c r="S357" s="172">
        <v>0</v>
      </c>
      <c r="T357" s="180"/>
      <c r="U357" s="207">
        <v>644756</v>
      </c>
      <c r="V357" s="208"/>
      <c r="W357" s="180"/>
      <c r="X357" s="207">
        <v>0</v>
      </c>
      <c r="Y357" s="208"/>
      <c r="Z357" s="180"/>
      <c r="AA357" s="180"/>
      <c r="AB357" s="55" t="s">
        <v>585</v>
      </c>
    </row>
    <row r="358" spans="1:28" s="153" customFormat="1" ht="12.75" customHeight="1" x14ac:dyDescent="0.2">
      <c r="A358" s="209" t="s">
        <v>157</v>
      </c>
      <c r="B358" s="208"/>
      <c r="C358" s="210" t="s">
        <v>158</v>
      </c>
      <c r="D358" s="211"/>
      <c r="E358" s="211"/>
      <c r="F358" s="208"/>
      <c r="G358" s="172">
        <v>17101252</v>
      </c>
      <c r="H358" s="180"/>
      <c r="I358" s="172">
        <v>0</v>
      </c>
      <c r="J358" s="180"/>
      <c r="K358" s="207">
        <v>17101252</v>
      </c>
      <c r="L358" s="208"/>
      <c r="M358" s="180"/>
      <c r="N358" s="207">
        <v>0</v>
      </c>
      <c r="O358" s="208"/>
      <c r="P358" s="180"/>
      <c r="Q358" s="172">
        <v>0</v>
      </c>
      <c r="R358" s="180"/>
      <c r="S358" s="172">
        <v>0</v>
      </c>
      <c r="T358" s="180"/>
      <c r="U358" s="207">
        <v>17101252</v>
      </c>
      <c r="V358" s="208"/>
      <c r="W358" s="180"/>
      <c r="X358" s="207">
        <v>0</v>
      </c>
      <c r="Y358" s="208"/>
      <c r="Z358" s="180"/>
      <c r="AA358" s="180"/>
      <c r="AB358" s="55" t="s">
        <v>635</v>
      </c>
    </row>
    <row r="359" spans="1:28" s="153" customFormat="1" ht="12.75" customHeight="1" x14ac:dyDescent="0.2">
      <c r="A359" s="209" t="s">
        <v>159</v>
      </c>
      <c r="B359" s="208"/>
      <c r="C359" s="210" t="s">
        <v>160</v>
      </c>
      <c r="D359" s="211"/>
      <c r="E359" s="211"/>
      <c r="F359" s="208"/>
      <c r="G359" s="172">
        <v>2420563</v>
      </c>
      <c r="H359" s="180"/>
      <c r="I359" s="172">
        <v>0</v>
      </c>
      <c r="J359" s="180"/>
      <c r="K359" s="207">
        <v>2420563</v>
      </c>
      <c r="L359" s="208"/>
      <c r="M359" s="180"/>
      <c r="N359" s="207">
        <v>0</v>
      </c>
      <c r="O359" s="208"/>
      <c r="P359" s="180"/>
      <c r="Q359" s="172">
        <v>0</v>
      </c>
      <c r="R359" s="180"/>
      <c r="S359" s="172">
        <v>0</v>
      </c>
      <c r="T359" s="180"/>
      <c r="U359" s="207">
        <v>2420563</v>
      </c>
      <c r="V359" s="208"/>
      <c r="W359" s="180"/>
      <c r="X359" s="207">
        <v>0</v>
      </c>
      <c r="Y359" s="208"/>
      <c r="Z359" s="180"/>
      <c r="AA359" s="180"/>
      <c r="AB359" s="55" t="s">
        <v>643</v>
      </c>
    </row>
    <row r="360" spans="1:28" s="153" customFormat="1" ht="12.75" customHeight="1" x14ac:dyDescent="0.2">
      <c r="A360" s="209" t="s">
        <v>165</v>
      </c>
      <c r="B360" s="208"/>
      <c r="C360" s="210" t="s">
        <v>166</v>
      </c>
      <c r="D360" s="211"/>
      <c r="E360" s="211"/>
      <c r="F360" s="208"/>
      <c r="G360" s="172">
        <v>2289821</v>
      </c>
      <c r="H360" s="180"/>
      <c r="I360" s="172">
        <v>0</v>
      </c>
      <c r="J360" s="180"/>
      <c r="K360" s="207">
        <v>2289821</v>
      </c>
      <c r="L360" s="208"/>
      <c r="M360" s="180"/>
      <c r="N360" s="207">
        <v>0</v>
      </c>
      <c r="O360" s="208"/>
      <c r="P360" s="180"/>
      <c r="Q360" s="172">
        <v>0</v>
      </c>
      <c r="R360" s="180"/>
      <c r="S360" s="172">
        <v>0</v>
      </c>
      <c r="T360" s="180"/>
      <c r="U360" s="207">
        <v>2289821</v>
      </c>
      <c r="V360" s="208"/>
      <c r="W360" s="180"/>
      <c r="X360" s="207">
        <v>0</v>
      </c>
      <c r="Y360" s="208"/>
      <c r="Z360" s="180"/>
      <c r="AA360" s="180"/>
      <c r="AB360" s="55" t="s">
        <v>661</v>
      </c>
    </row>
    <row r="361" spans="1:28" s="153" customFormat="1" ht="12.75" customHeight="1" x14ac:dyDescent="0.2">
      <c r="A361" s="209" t="s">
        <v>167</v>
      </c>
      <c r="B361" s="208"/>
      <c r="C361" s="210" t="s">
        <v>168</v>
      </c>
      <c r="D361" s="211"/>
      <c r="E361" s="211"/>
      <c r="F361" s="208"/>
      <c r="G361" s="172">
        <v>937596</v>
      </c>
      <c r="H361" s="180"/>
      <c r="I361" s="172">
        <v>0</v>
      </c>
      <c r="J361" s="180"/>
      <c r="K361" s="207">
        <v>937596</v>
      </c>
      <c r="L361" s="208"/>
      <c r="M361" s="180"/>
      <c r="N361" s="207">
        <v>0</v>
      </c>
      <c r="O361" s="208"/>
      <c r="P361" s="180"/>
      <c r="Q361" s="172">
        <v>0</v>
      </c>
      <c r="R361" s="180"/>
      <c r="S361" s="172">
        <v>0</v>
      </c>
      <c r="T361" s="180"/>
      <c r="U361" s="207">
        <v>937596</v>
      </c>
      <c r="V361" s="208"/>
      <c r="W361" s="180"/>
      <c r="X361" s="207">
        <v>0</v>
      </c>
      <c r="Y361" s="208"/>
      <c r="Z361" s="180"/>
      <c r="AA361" s="180"/>
      <c r="AB361" s="144" t="s">
        <v>672</v>
      </c>
    </row>
    <row r="362" spans="1:28" s="153" customFormat="1" ht="12.75" customHeight="1" x14ac:dyDescent="0.2">
      <c r="A362" s="209" t="s">
        <v>192</v>
      </c>
      <c r="B362" s="208"/>
      <c r="C362" s="210" t="s">
        <v>193</v>
      </c>
      <c r="D362" s="211"/>
      <c r="E362" s="211"/>
      <c r="F362" s="208"/>
      <c r="G362" s="172">
        <v>8260871</v>
      </c>
      <c r="H362" s="180"/>
      <c r="I362" s="172">
        <v>0</v>
      </c>
      <c r="J362" s="180"/>
      <c r="K362" s="207">
        <v>8260871</v>
      </c>
      <c r="L362" s="208"/>
      <c r="M362" s="180"/>
      <c r="N362" s="207">
        <v>0</v>
      </c>
      <c r="O362" s="208"/>
      <c r="P362" s="180"/>
      <c r="Q362" s="172">
        <v>0</v>
      </c>
      <c r="R362" s="180"/>
      <c r="S362" s="172">
        <v>0</v>
      </c>
      <c r="T362" s="180"/>
      <c r="U362" s="207">
        <v>8260871</v>
      </c>
      <c r="V362" s="208"/>
      <c r="W362" s="180"/>
      <c r="X362" s="207">
        <v>0</v>
      </c>
      <c r="Y362" s="208"/>
      <c r="Z362" s="180"/>
      <c r="AA362" s="180"/>
      <c r="AB362" s="55" t="s">
        <v>727</v>
      </c>
    </row>
    <row r="363" spans="1:28" s="143" customFormat="1" ht="12.75" customHeight="1" x14ac:dyDescent="0.2">
      <c r="A363" s="209" t="s">
        <v>194</v>
      </c>
      <c r="B363" s="208"/>
      <c r="C363" s="210" t="s">
        <v>195</v>
      </c>
      <c r="D363" s="211"/>
      <c r="E363" s="211"/>
      <c r="F363" s="208"/>
      <c r="G363" s="172">
        <v>2152818</v>
      </c>
      <c r="H363" s="180"/>
      <c r="I363" s="172">
        <v>0</v>
      </c>
      <c r="J363" s="180"/>
      <c r="K363" s="207">
        <v>2152818</v>
      </c>
      <c r="L363" s="208"/>
      <c r="M363" s="180"/>
      <c r="N363" s="207">
        <v>0</v>
      </c>
      <c r="O363" s="208"/>
      <c r="P363" s="180"/>
      <c r="Q363" s="172">
        <v>0</v>
      </c>
      <c r="R363" s="180"/>
      <c r="S363" s="172">
        <v>0</v>
      </c>
      <c r="T363" s="180"/>
      <c r="U363" s="207">
        <v>2152818</v>
      </c>
      <c r="V363" s="208"/>
      <c r="W363" s="180"/>
      <c r="X363" s="207">
        <v>0</v>
      </c>
      <c r="Y363" s="208"/>
      <c r="Z363" s="180"/>
      <c r="AA363" s="180"/>
      <c r="AB363" s="55" t="s">
        <v>733</v>
      </c>
    </row>
    <row r="364" spans="1:28" s="143" customFormat="1" ht="12.75" customHeight="1" x14ac:dyDescent="0.2">
      <c r="A364" s="209" t="s">
        <v>196</v>
      </c>
      <c r="B364" s="208"/>
      <c r="C364" s="210" t="s">
        <v>197</v>
      </c>
      <c r="D364" s="211"/>
      <c r="E364" s="211"/>
      <c r="F364" s="208"/>
      <c r="G364" s="172">
        <v>1303172</v>
      </c>
      <c r="H364" s="180"/>
      <c r="I364" s="172">
        <v>0</v>
      </c>
      <c r="J364" s="180"/>
      <c r="K364" s="207">
        <v>1303172</v>
      </c>
      <c r="L364" s="208"/>
      <c r="M364" s="180"/>
      <c r="N364" s="207">
        <v>0</v>
      </c>
      <c r="O364" s="208"/>
      <c r="P364" s="180"/>
      <c r="Q364" s="172">
        <v>0</v>
      </c>
      <c r="R364" s="180"/>
      <c r="S364" s="172">
        <v>0</v>
      </c>
      <c r="T364" s="180"/>
      <c r="U364" s="207">
        <v>1303172</v>
      </c>
      <c r="V364" s="208"/>
      <c r="W364" s="180"/>
      <c r="X364" s="207">
        <v>0</v>
      </c>
      <c r="Y364" s="208"/>
      <c r="Z364" s="180"/>
      <c r="AA364" s="180"/>
      <c r="AB364" s="55" t="s">
        <v>733</v>
      </c>
    </row>
    <row r="365" spans="1:28" s="143" customFormat="1" ht="12.75" customHeight="1" x14ac:dyDescent="0.2">
      <c r="A365" s="209" t="s">
        <v>198</v>
      </c>
      <c r="B365" s="208"/>
      <c r="C365" s="210" t="s">
        <v>199</v>
      </c>
      <c r="D365" s="211"/>
      <c r="E365" s="211"/>
      <c r="F365" s="208"/>
      <c r="G365" s="172">
        <v>1807659</v>
      </c>
      <c r="H365" s="180"/>
      <c r="I365" s="172">
        <v>0</v>
      </c>
      <c r="J365" s="180"/>
      <c r="K365" s="207">
        <v>1807659</v>
      </c>
      <c r="L365" s="208"/>
      <c r="M365" s="180"/>
      <c r="N365" s="207">
        <v>0</v>
      </c>
      <c r="O365" s="208"/>
      <c r="P365" s="180"/>
      <c r="Q365" s="172">
        <v>0</v>
      </c>
      <c r="R365" s="180"/>
      <c r="S365" s="172">
        <v>0</v>
      </c>
      <c r="T365" s="180"/>
      <c r="U365" s="207">
        <v>1807659</v>
      </c>
      <c r="V365" s="208"/>
      <c r="W365" s="180"/>
      <c r="X365" s="207">
        <v>0</v>
      </c>
      <c r="Y365" s="208"/>
      <c r="Z365" s="180"/>
      <c r="AA365" s="180"/>
      <c r="AB365" s="55" t="s">
        <v>733</v>
      </c>
    </row>
    <row r="366" spans="1:28" s="143" customFormat="1" ht="12.75" customHeight="1" x14ac:dyDescent="0.2">
      <c r="A366" s="209" t="s">
        <v>1514</v>
      </c>
      <c r="B366" s="208"/>
      <c r="C366" s="210" t="s">
        <v>1515</v>
      </c>
      <c r="D366" s="211"/>
      <c r="E366" s="211"/>
      <c r="F366" s="208"/>
      <c r="G366" s="172">
        <v>737467</v>
      </c>
      <c r="H366" s="180"/>
      <c r="I366" s="172">
        <v>0</v>
      </c>
      <c r="J366" s="180"/>
      <c r="K366" s="207">
        <v>737467</v>
      </c>
      <c r="L366" s="208"/>
      <c r="M366" s="180"/>
      <c r="N366" s="207">
        <v>0</v>
      </c>
      <c r="O366" s="208"/>
      <c r="P366" s="180"/>
      <c r="Q366" s="172">
        <v>0</v>
      </c>
      <c r="R366" s="180"/>
      <c r="S366" s="172">
        <v>0</v>
      </c>
      <c r="T366" s="180"/>
      <c r="U366" s="207">
        <v>737467</v>
      </c>
      <c r="V366" s="208"/>
      <c r="W366" s="180"/>
      <c r="X366" s="207">
        <v>0</v>
      </c>
      <c r="Y366" s="208"/>
      <c r="Z366" s="180"/>
      <c r="AA366" s="180"/>
      <c r="AB366" s="144" t="s">
        <v>779</v>
      </c>
    </row>
    <row r="367" spans="1:28" s="143" customFormat="1" ht="12.75" customHeight="1" x14ac:dyDescent="0.2">
      <c r="A367" s="209" t="s">
        <v>1610</v>
      </c>
      <c r="B367" s="208"/>
      <c r="C367" s="210" t="s">
        <v>782</v>
      </c>
      <c r="D367" s="211"/>
      <c r="E367" s="211"/>
      <c r="F367" s="208"/>
      <c r="G367" s="172">
        <v>541508</v>
      </c>
      <c r="H367" s="180"/>
      <c r="I367" s="172">
        <v>0</v>
      </c>
      <c r="J367" s="180"/>
      <c r="K367" s="207">
        <v>541508</v>
      </c>
      <c r="L367" s="208"/>
      <c r="M367" s="180"/>
      <c r="N367" s="207">
        <v>0</v>
      </c>
      <c r="O367" s="208"/>
      <c r="P367" s="180"/>
      <c r="Q367" s="172">
        <v>0</v>
      </c>
      <c r="R367" s="180"/>
      <c r="S367" s="172">
        <v>0</v>
      </c>
      <c r="T367" s="180"/>
      <c r="U367" s="207">
        <v>541508</v>
      </c>
      <c r="V367" s="208"/>
      <c r="W367" s="180"/>
      <c r="X367" s="207">
        <v>0</v>
      </c>
      <c r="Y367" s="208"/>
      <c r="Z367" s="180"/>
      <c r="AA367" s="180"/>
      <c r="AB367" s="144" t="s">
        <v>779</v>
      </c>
    </row>
    <row r="368" spans="1:28" s="143" customFormat="1" ht="12.75" customHeight="1" x14ac:dyDescent="0.2">
      <c r="A368" s="209" t="s">
        <v>1392</v>
      </c>
      <c r="B368" s="208"/>
      <c r="C368" s="210" t="s">
        <v>784</v>
      </c>
      <c r="D368" s="211"/>
      <c r="E368" s="211"/>
      <c r="F368" s="208"/>
      <c r="G368" s="172">
        <v>947592</v>
      </c>
      <c r="H368" s="180"/>
      <c r="I368" s="172">
        <v>0</v>
      </c>
      <c r="J368" s="180"/>
      <c r="K368" s="207">
        <v>947592</v>
      </c>
      <c r="L368" s="208"/>
      <c r="M368" s="180"/>
      <c r="N368" s="207">
        <v>0</v>
      </c>
      <c r="O368" s="208"/>
      <c r="P368" s="180"/>
      <c r="Q368" s="172">
        <v>0</v>
      </c>
      <c r="R368" s="180"/>
      <c r="S368" s="172">
        <v>0</v>
      </c>
      <c r="T368" s="180"/>
      <c r="U368" s="207">
        <v>947592</v>
      </c>
      <c r="V368" s="208"/>
      <c r="W368" s="180"/>
      <c r="X368" s="207">
        <v>0</v>
      </c>
      <c r="Y368" s="208"/>
      <c r="Z368" s="180"/>
      <c r="AA368" s="180"/>
      <c r="AB368" s="144" t="s">
        <v>783</v>
      </c>
    </row>
    <row r="369" spans="1:28" s="143" customFormat="1" ht="12.75" customHeight="1" x14ac:dyDescent="0.2">
      <c r="A369" s="209" t="s">
        <v>1393</v>
      </c>
      <c r="B369" s="208"/>
      <c r="C369" s="210" t="s">
        <v>1394</v>
      </c>
      <c r="D369" s="211"/>
      <c r="E369" s="211"/>
      <c r="F369" s="208"/>
      <c r="G369" s="172">
        <v>394830</v>
      </c>
      <c r="H369" s="180"/>
      <c r="I369" s="172">
        <v>0</v>
      </c>
      <c r="J369" s="180"/>
      <c r="K369" s="207">
        <v>394830</v>
      </c>
      <c r="L369" s="208"/>
      <c r="M369" s="180"/>
      <c r="N369" s="207">
        <v>0</v>
      </c>
      <c r="O369" s="208"/>
      <c r="P369" s="180"/>
      <c r="Q369" s="172">
        <v>0</v>
      </c>
      <c r="R369" s="180"/>
      <c r="S369" s="172">
        <v>0</v>
      </c>
      <c r="T369" s="180"/>
      <c r="U369" s="207">
        <v>394830</v>
      </c>
      <c r="V369" s="208"/>
      <c r="W369" s="180"/>
      <c r="X369" s="207">
        <v>0</v>
      </c>
      <c r="Y369" s="208"/>
      <c r="Z369" s="180"/>
      <c r="AA369" s="180"/>
      <c r="AB369" s="144" t="s">
        <v>783</v>
      </c>
    </row>
    <row r="370" spans="1:28" s="143" customFormat="1" ht="12.75" customHeight="1" x14ac:dyDescent="0.2">
      <c r="A370" s="209" t="s">
        <v>1395</v>
      </c>
      <c r="B370" s="208"/>
      <c r="C370" s="210" t="s">
        <v>790</v>
      </c>
      <c r="D370" s="211"/>
      <c r="E370" s="211"/>
      <c r="F370" s="208"/>
      <c r="G370" s="172">
        <v>300222</v>
      </c>
      <c r="H370" s="180"/>
      <c r="I370" s="172">
        <v>0</v>
      </c>
      <c r="J370" s="180"/>
      <c r="K370" s="207">
        <v>300222</v>
      </c>
      <c r="L370" s="208"/>
      <c r="M370" s="180"/>
      <c r="N370" s="207">
        <v>0</v>
      </c>
      <c r="O370" s="208"/>
      <c r="P370" s="180"/>
      <c r="Q370" s="172">
        <v>0</v>
      </c>
      <c r="R370" s="180"/>
      <c r="S370" s="172">
        <v>0</v>
      </c>
      <c r="T370" s="180"/>
      <c r="U370" s="207">
        <v>300222</v>
      </c>
      <c r="V370" s="208"/>
      <c r="W370" s="180"/>
      <c r="X370" s="207">
        <v>0</v>
      </c>
      <c r="Y370" s="208"/>
      <c r="Z370" s="180"/>
      <c r="AA370" s="180"/>
      <c r="AB370" s="144" t="s">
        <v>789</v>
      </c>
    </row>
    <row r="371" spans="1:28" s="143" customFormat="1" ht="12.75" customHeight="1" x14ac:dyDescent="0.2">
      <c r="A371" s="209" t="s">
        <v>202</v>
      </c>
      <c r="B371" s="208"/>
      <c r="C371" s="210" t="s">
        <v>150</v>
      </c>
      <c r="D371" s="211"/>
      <c r="E371" s="211"/>
      <c r="F371" s="208"/>
      <c r="G371" s="172">
        <v>2599680</v>
      </c>
      <c r="H371" s="180"/>
      <c r="I371" s="172">
        <v>0</v>
      </c>
      <c r="J371" s="180"/>
      <c r="K371" s="207">
        <v>2599680</v>
      </c>
      <c r="L371" s="208"/>
      <c r="M371" s="180"/>
      <c r="N371" s="207">
        <v>0</v>
      </c>
      <c r="O371" s="208"/>
      <c r="P371" s="180"/>
      <c r="Q371" s="172">
        <v>0</v>
      </c>
      <c r="R371" s="180"/>
      <c r="S371" s="172">
        <v>0</v>
      </c>
      <c r="T371" s="180"/>
      <c r="U371" s="207">
        <v>2599680</v>
      </c>
      <c r="V371" s="208"/>
      <c r="W371" s="180"/>
      <c r="X371" s="207">
        <v>0</v>
      </c>
      <c r="Y371" s="208"/>
      <c r="Z371" s="180"/>
      <c r="AA371" s="180"/>
      <c r="AB371" s="55" t="s">
        <v>794</v>
      </c>
    </row>
    <row r="372" spans="1:28" s="143" customFormat="1" ht="12.75" customHeight="1" x14ac:dyDescent="0.2">
      <c r="A372" s="209" t="s">
        <v>1558</v>
      </c>
      <c r="B372" s="208"/>
      <c r="C372" s="210" t="s">
        <v>1559</v>
      </c>
      <c r="D372" s="211"/>
      <c r="E372" s="211"/>
      <c r="F372" s="208"/>
      <c r="G372" s="172">
        <v>113713</v>
      </c>
      <c r="H372" s="180"/>
      <c r="I372" s="172">
        <v>0</v>
      </c>
      <c r="J372" s="180"/>
      <c r="K372" s="207">
        <v>113713</v>
      </c>
      <c r="L372" s="208"/>
      <c r="M372" s="180"/>
      <c r="N372" s="207">
        <v>0</v>
      </c>
      <c r="O372" s="208"/>
      <c r="P372" s="180"/>
      <c r="Q372" s="172">
        <v>0</v>
      </c>
      <c r="R372" s="180"/>
      <c r="S372" s="172">
        <v>0</v>
      </c>
      <c r="T372" s="180"/>
      <c r="U372" s="207">
        <v>113713</v>
      </c>
      <c r="V372" s="208"/>
      <c r="W372" s="180"/>
      <c r="X372" s="207">
        <v>0</v>
      </c>
      <c r="Y372" s="208"/>
      <c r="Z372" s="180"/>
      <c r="AA372" s="180"/>
      <c r="AB372" s="55" t="s">
        <v>794</v>
      </c>
    </row>
    <row r="373" spans="1:28" s="143" customFormat="1" ht="12.75" customHeight="1" x14ac:dyDescent="0.2">
      <c r="A373" s="209" t="s">
        <v>206</v>
      </c>
      <c r="B373" s="208"/>
      <c r="C373" s="210" t="s">
        <v>158</v>
      </c>
      <c r="D373" s="211"/>
      <c r="E373" s="211"/>
      <c r="F373" s="208"/>
      <c r="G373" s="172">
        <v>95490</v>
      </c>
      <c r="H373" s="180"/>
      <c r="I373" s="172">
        <v>0</v>
      </c>
      <c r="J373" s="180"/>
      <c r="K373" s="207">
        <v>95490</v>
      </c>
      <c r="L373" s="208"/>
      <c r="M373" s="180"/>
      <c r="N373" s="207">
        <v>0</v>
      </c>
      <c r="O373" s="208"/>
      <c r="P373" s="180"/>
      <c r="Q373" s="172">
        <v>0</v>
      </c>
      <c r="R373" s="180"/>
      <c r="S373" s="172">
        <v>0</v>
      </c>
      <c r="T373" s="180"/>
      <c r="U373" s="207">
        <v>95490</v>
      </c>
      <c r="V373" s="208"/>
      <c r="W373" s="180"/>
      <c r="X373" s="207">
        <v>0</v>
      </c>
      <c r="Y373" s="208"/>
      <c r="Z373" s="180"/>
      <c r="AA373" s="180"/>
      <c r="AB373" s="55" t="s">
        <v>817</v>
      </c>
    </row>
    <row r="374" spans="1:28" s="143" customFormat="1" ht="12.75" customHeight="1" x14ac:dyDescent="0.2">
      <c r="A374" s="209" t="s">
        <v>207</v>
      </c>
      <c r="B374" s="208"/>
      <c r="C374" s="210" t="s">
        <v>160</v>
      </c>
      <c r="D374" s="211"/>
      <c r="E374" s="211"/>
      <c r="F374" s="208"/>
      <c r="G374" s="172">
        <v>109659</v>
      </c>
      <c r="H374" s="180"/>
      <c r="I374" s="172">
        <v>0</v>
      </c>
      <c r="J374" s="180"/>
      <c r="K374" s="207">
        <v>109659</v>
      </c>
      <c r="L374" s="208"/>
      <c r="M374" s="180"/>
      <c r="N374" s="207">
        <v>0</v>
      </c>
      <c r="O374" s="208"/>
      <c r="P374" s="180"/>
      <c r="Q374" s="172">
        <v>0</v>
      </c>
      <c r="R374" s="180"/>
      <c r="S374" s="172">
        <v>0</v>
      </c>
      <c r="T374" s="180"/>
      <c r="U374" s="207">
        <v>109659</v>
      </c>
      <c r="V374" s="208"/>
      <c r="W374" s="180"/>
      <c r="X374" s="207">
        <v>0</v>
      </c>
      <c r="Y374" s="208"/>
      <c r="Z374" s="180"/>
      <c r="AA374" s="180"/>
      <c r="AB374" s="55" t="s">
        <v>821</v>
      </c>
    </row>
    <row r="375" spans="1:28" s="143" customFormat="1" ht="12.75" customHeight="1" x14ac:dyDescent="0.2">
      <c r="A375" s="209" t="s">
        <v>210</v>
      </c>
      <c r="B375" s="208"/>
      <c r="C375" s="210" t="s">
        <v>166</v>
      </c>
      <c r="D375" s="211"/>
      <c r="E375" s="211"/>
      <c r="F375" s="208"/>
      <c r="G375" s="172">
        <v>109659</v>
      </c>
      <c r="H375" s="180"/>
      <c r="I375" s="172">
        <v>0</v>
      </c>
      <c r="J375" s="180"/>
      <c r="K375" s="207">
        <v>109659</v>
      </c>
      <c r="L375" s="208"/>
      <c r="M375" s="180"/>
      <c r="N375" s="207">
        <v>0</v>
      </c>
      <c r="O375" s="208"/>
      <c r="P375" s="180"/>
      <c r="Q375" s="172">
        <v>0</v>
      </c>
      <c r="R375" s="180"/>
      <c r="S375" s="172">
        <v>0</v>
      </c>
      <c r="T375" s="180"/>
      <c r="U375" s="207">
        <v>109659</v>
      </c>
      <c r="V375" s="208"/>
      <c r="W375" s="180"/>
      <c r="X375" s="207">
        <v>0</v>
      </c>
      <c r="Y375" s="208"/>
      <c r="Z375" s="180"/>
      <c r="AA375" s="180"/>
      <c r="AB375" s="55" t="s">
        <v>830</v>
      </c>
    </row>
    <row r="376" spans="1:28" s="143" customFormat="1" ht="12.75" customHeight="1" x14ac:dyDescent="0.2">
      <c r="A376" s="209" t="s">
        <v>227</v>
      </c>
      <c r="B376" s="208"/>
      <c r="C376" s="210" t="s">
        <v>195</v>
      </c>
      <c r="D376" s="211"/>
      <c r="E376" s="211"/>
      <c r="F376" s="208"/>
      <c r="G376" s="172">
        <v>91355</v>
      </c>
      <c r="H376" s="180"/>
      <c r="I376" s="172">
        <v>0</v>
      </c>
      <c r="J376" s="180"/>
      <c r="K376" s="207">
        <v>91355</v>
      </c>
      <c r="L376" s="208"/>
      <c r="M376" s="180"/>
      <c r="N376" s="207">
        <v>0</v>
      </c>
      <c r="O376" s="208"/>
      <c r="P376" s="180"/>
      <c r="Q376" s="172">
        <v>0</v>
      </c>
      <c r="R376" s="180"/>
      <c r="S376" s="172">
        <v>0</v>
      </c>
      <c r="T376" s="180"/>
      <c r="U376" s="207">
        <v>91355</v>
      </c>
      <c r="V376" s="208"/>
      <c r="W376" s="180"/>
      <c r="X376" s="207">
        <v>0</v>
      </c>
      <c r="Y376" s="208"/>
      <c r="Z376" s="180"/>
      <c r="AA376" s="180"/>
      <c r="AB376" s="144" t="s">
        <v>867</v>
      </c>
    </row>
    <row r="377" spans="1:28" s="143" customFormat="1" ht="12.75" customHeight="1" x14ac:dyDescent="0.2">
      <c r="A377" s="209" t="s">
        <v>228</v>
      </c>
      <c r="B377" s="208"/>
      <c r="C377" s="210" t="s">
        <v>197</v>
      </c>
      <c r="D377" s="211"/>
      <c r="E377" s="211"/>
      <c r="F377" s="208"/>
      <c r="G377" s="172">
        <v>38674</v>
      </c>
      <c r="H377" s="180"/>
      <c r="I377" s="172">
        <v>0</v>
      </c>
      <c r="J377" s="180"/>
      <c r="K377" s="207">
        <v>38674</v>
      </c>
      <c r="L377" s="208"/>
      <c r="M377" s="180"/>
      <c r="N377" s="207">
        <v>0</v>
      </c>
      <c r="O377" s="208"/>
      <c r="P377" s="180"/>
      <c r="Q377" s="172">
        <v>0</v>
      </c>
      <c r="R377" s="180"/>
      <c r="S377" s="172">
        <v>0</v>
      </c>
      <c r="T377" s="180"/>
      <c r="U377" s="207">
        <v>38674</v>
      </c>
      <c r="V377" s="208"/>
      <c r="W377" s="180"/>
      <c r="X377" s="207">
        <v>0</v>
      </c>
      <c r="Y377" s="208"/>
      <c r="Z377" s="180"/>
      <c r="AA377" s="180"/>
      <c r="AB377" s="144" t="s">
        <v>867</v>
      </c>
    </row>
    <row r="378" spans="1:28" s="143" customFormat="1" ht="12.75" customHeight="1" x14ac:dyDescent="0.2">
      <c r="A378" s="209" t="s">
        <v>229</v>
      </c>
      <c r="B378" s="208"/>
      <c r="C378" s="210" t="s">
        <v>230</v>
      </c>
      <c r="D378" s="211"/>
      <c r="E378" s="211"/>
      <c r="F378" s="208"/>
      <c r="G378" s="172">
        <v>50877</v>
      </c>
      <c r="H378" s="180"/>
      <c r="I378" s="172">
        <v>0</v>
      </c>
      <c r="J378" s="180"/>
      <c r="K378" s="207">
        <v>50877</v>
      </c>
      <c r="L378" s="208"/>
      <c r="M378" s="180"/>
      <c r="N378" s="207">
        <v>0</v>
      </c>
      <c r="O378" s="208"/>
      <c r="P378" s="180"/>
      <c r="Q378" s="172">
        <v>0</v>
      </c>
      <c r="R378" s="180"/>
      <c r="S378" s="172">
        <v>0</v>
      </c>
      <c r="T378" s="180"/>
      <c r="U378" s="207">
        <v>50877</v>
      </c>
      <c r="V378" s="208"/>
      <c r="W378" s="180"/>
      <c r="X378" s="207">
        <v>0</v>
      </c>
      <c r="Y378" s="208"/>
      <c r="Z378" s="180"/>
      <c r="AA378" s="180"/>
      <c r="AB378" s="144" t="s">
        <v>867</v>
      </c>
    </row>
    <row r="379" spans="1:28" s="143" customFormat="1" ht="12.75" customHeight="1" x14ac:dyDescent="0.2">
      <c r="A379" s="209" t="s">
        <v>1517</v>
      </c>
      <c r="B379" s="208"/>
      <c r="C379" s="210" t="s">
        <v>778</v>
      </c>
      <c r="D379" s="211"/>
      <c r="E379" s="211"/>
      <c r="F379" s="208"/>
      <c r="G379" s="172">
        <v>81196</v>
      </c>
      <c r="H379" s="180"/>
      <c r="I379" s="172">
        <v>0</v>
      </c>
      <c r="J379" s="180"/>
      <c r="K379" s="207">
        <v>81196</v>
      </c>
      <c r="L379" s="208"/>
      <c r="M379" s="180"/>
      <c r="N379" s="207">
        <v>0</v>
      </c>
      <c r="O379" s="208"/>
      <c r="P379" s="180"/>
      <c r="Q379" s="172">
        <v>0</v>
      </c>
      <c r="R379" s="180"/>
      <c r="S379" s="172">
        <v>0</v>
      </c>
      <c r="T379" s="180"/>
      <c r="U379" s="207">
        <v>81196</v>
      </c>
      <c r="V379" s="208"/>
      <c r="W379" s="180"/>
      <c r="X379" s="207">
        <v>0</v>
      </c>
      <c r="Y379" s="208"/>
      <c r="Z379" s="180"/>
      <c r="AA379" s="180"/>
      <c r="AB379" s="144" t="s">
        <v>891</v>
      </c>
    </row>
    <row r="380" spans="1:28" s="143" customFormat="1" ht="12.75" customHeight="1" x14ac:dyDescent="0.2">
      <c r="A380" s="209" t="s">
        <v>1611</v>
      </c>
      <c r="B380" s="208"/>
      <c r="C380" s="210" t="s">
        <v>782</v>
      </c>
      <c r="D380" s="211"/>
      <c r="E380" s="211"/>
      <c r="F380" s="208"/>
      <c r="G380" s="172">
        <v>63062</v>
      </c>
      <c r="H380" s="180"/>
      <c r="I380" s="172">
        <v>0</v>
      </c>
      <c r="J380" s="180"/>
      <c r="K380" s="207">
        <v>63062</v>
      </c>
      <c r="L380" s="208"/>
      <c r="M380" s="180"/>
      <c r="N380" s="207">
        <v>0</v>
      </c>
      <c r="O380" s="208"/>
      <c r="P380" s="180"/>
      <c r="Q380" s="172">
        <v>0</v>
      </c>
      <c r="R380" s="180"/>
      <c r="S380" s="172">
        <v>0</v>
      </c>
      <c r="T380" s="180"/>
      <c r="U380" s="207">
        <v>63062</v>
      </c>
      <c r="V380" s="208"/>
      <c r="W380" s="180"/>
      <c r="X380" s="207">
        <v>0</v>
      </c>
      <c r="Y380" s="208"/>
      <c r="Z380" s="180"/>
      <c r="AA380" s="180"/>
      <c r="AB380" s="144" t="s">
        <v>891</v>
      </c>
    </row>
    <row r="381" spans="1:28" s="143" customFormat="1" ht="12.75" customHeight="1" x14ac:dyDescent="0.2">
      <c r="A381" s="209" t="s">
        <v>231</v>
      </c>
      <c r="B381" s="208"/>
      <c r="C381" s="210" t="s">
        <v>232</v>
      </c>
      <c r="D381" s="211"/>
      <c r="E381" s="211"/>
      <c r="F381" s="208"/>
      <c r="G381" s="172">
        <v>3891952</v>
      </c>
      <c r="H381" s="180"/>
      <c r="I381" s="172">
        <v>0</v>
      </c>
      <c r="J381" s="180"/>
      <c r="K381" s="207">
        <v>3891952</v>
      </c>
      <c r="L381" s="208"/>
      <c r="M381" s="180"/>
      <c r="N381" s="207">
        <v>0</v>
      </c>
      <c r="O381" s="208"/>
      <c r="P381" s="180"/>
      <c r="Q381" s="172">
        <v>0</v>
      </c>
      <c r="R381" s="180"/>
      <c r="S381" s="172">
        <v>0</v>
      </c>
      <c r="T381" s="180"/>
      <c r="U381" s="207">
        <v>3891952</v>
      </c>
      <c r="V381" s="208"/>
      <c r="W381" s="180"/>
      <c r="X381" s="207">
        <v>0</v>
      </c>
      <c r="Y381" s="208"/>
      <c r="Z381" s="180"/>
      <c r="AA381" s="180"/>
      <c r="AB381" s="144" t="s">
        <v>899</v>
      </c>
    </row>
    <row r="382" spans="1:28" s="143" customFormat="1" ht="12.75" customHeight="1" x14ac:dyDescent="0.2">
      <c r="A382" s="209" t="s">
        <v>237</v>
      </c>
      <c r="B382" s="208"/>
      <c r="C382" s="210" t="s">
        <v>238</v>
      </c>
      <c r="D382" s="211"/>
      <c r="E382" s="211"/>
      <c r="F382" s="208"/>
      <c r="G382" s="172">
        <v>2337166</v>
      </c>
      <c r="H382" s="180"/>
      <c r="I382" s="172">
        <v>0</v>
      </c>
      <c r="J382" s="180"/>
      <c r="K382" s="207">
        <v>2337166</v>
      </c>
      <c r="L382" s="208"/>
      <c r="M382" s="180"/>
      <c r="N382" s="207">
        <v>0</v>
      </c>
      <c r="O382" s="208"/>
      <c r="P382" s="180"/>
      <c r="Q382" s="172">
        <v>0</v>
      </c>
      <c r="R382" s="180"/>
      <c r="S382" s="172">
        <v>0</v>
      </c>
      <c r="T382" s="180"/>
      <c r="U382" s="207">
        <v>2337166</v>
      </c>
      <c r="V382" s="208"/>
      <c r="W382" s="180"/>
      <c r="X382" s="207">
        <v>0</v>
      </c>
      <c r="Y382" s="208"/>
      <c r="Z382" s="180"/>
      <c r="AA382" s="180"/>
      <c r="AB382" s="55" t="s">
        <v>921</v>
      </c>
    </row>
    <row r="383" spans="1:28" s="143" customFormat="1" ht="12.75" customHeight="1" x14ac:dyDescent="0.2">
      <c r="A383" s="209" t="s">
        <v>239</v>
      </c>
      <c r="B383" s="208"/>
      <c r="C383" s="210" t="s">
        <v>240</v>
      </c>
      <c r="D383" s="211"/>
      <c r="E383" s="211"/>
      <c r="F383" s="208"/>
      <c r="G383" s="172">
        <v>1000000</v>
      </c>
      <c r="H383" s="180"/>
      <c r="I383" s="172">
        <v>0</v>
      </c>
      <c r="J383" s="180"/>
      <c r="K383" s="207">
        <v>1000000</v>
      </c>
      <c r="L383" s="208"/>
      <c r="M383" s="180"/>
      <c r="N383" s="207">
        <v>0</v>
      </c>
      <c r="O383" s="208"/>
      <c r="P383" s="180"/>
      <c r="Q383" s="172">
        <v>0</v>
      </c>
      <c r="R383" s="180"/>
      <c r="S383" s="172">
        <v>0</v>
      </c>
      <c r="T383" s="180"/>
      <c r="U383" s="207">
        <v>1000000</v>
      </c>
      <c r="V383" s="208"/>
      <c r="W383" s="180"/>
      <c r="X383" s="207">
        <v>0</v>
      </c>
      <c r="Y383" s="208"/>
      <c r="Z383" s="180"/>
      <c r="AA383" s="180"/>
      <c r="AB383" s="55" t="s">
        <v>921</v>
      </c>
    </row>
    <row r="384" spans="1:28" s="143" customFormat="1" ht="12.75" customHeight="1" x14ac:dyDescent="0.2">
      <c r="A384" s="209" t="s">
        <v>241</v>
      </c>
      <c r="B384" s="208"/>
      <c r="C384" s="210" t="s">
        <v>242</v>
      </c>
      <c r="D384" s="211"/>
      <c r="E384" s="211"/>
      <c r="F384" s="208"/>
      <c r="G384" s="172">
        <v>1900000</v>
      </c>
      <c r="H384" s="180"/>
      <c r="I384" s="172">
        <v>0</v>
      </c>
      <c r="J384" s="180"/>
      <c r="K384" s="207">
        <v>1900000</v>
      </c>
      <c r="L384" s="208"/>
      <c r="M384" s="180"/>
      <c r="N384" s="207">
        <v>0</v>
      </c>
      <c r="O384" s="208"/>
      <c r="P384" s="180"/>
      <c r="Q384" s="172">
        <v>0</v>
      </c>
      <c r="R384" s="180"/>
      <c r="S384" s="172">
        <v>0</v>
      </c>
      <c r="T384" s="180"/>
      <c r="U384" s="207">
        <v>1900000</v>
      </c>
      <c r="V384" s="208"/>
      <c r="W384" s="180"/>
      <c r="X384" s="207">
        <v>0</v>
      </c>
      <c r="Y384" s="208"/>
      <c r="Z384" s="180"/>
      <c r="AA384" s="180"/>
      <c r="AB384" s="55" t="s">
        <v>921</v>
      </c>
    </row>
    <row r="385" spans="1:28" s="143" customFormat="1" ht="12.75" customHeight="1" x14ac:dyDescent="0.2">
      <c r="A385" s="209" t="s">
        <v>1518</v>
      </c>
      <c r="B385" s="208"/>
      <c r="C385" s="210" t="s">
        <v>1519</v>
      </c>
      <c r="D385" s="211"/>
      <c r="E385" s="211"/>
      <c r="F385" s="208"/>
      <c r="G385" s="172">
        <v>365382</v>
      </c>
      <c r="H385" s="180"/>
      <c r="I385" s="172">
        <v>0</v>
      </c>
      <c r="J385" s="180"/>
      <c r="K385" s="207">
        <v>365382</v>
      </c>
      <c r="L385" s="208"/>
      <c r="M385" s="180"/>
      <c r="N385" s="207">
        <v>0</v>
      </c>
      <c r="O385" s="208"/>
      <c r="P385" s="180"/>
      <c r="Q385" s="172">
        <v>0</v>
      </c>
      <c r="R385" s="180"/>
      <c r="S385" s="172">
        <v>0</v>
      </c>
      <c r="T385" s="180"/>
      <c r="U385" s="207">
        <v>365382</v>
      </c>
      <c r="V385" s="208"/>
      <c r="W385" s="180"/>
      <c r="X385" s="207">
        <v>0</v>
      </c>
      <c r="Y385" s="208"/>
      <c r="Z385" s="180"/>
      <c r="AA385" s="180"/>
      <c r="AB385" s="55" t="s">
        <v>921</v>
      </c>
    </row>
    <row r="386" spans="1:28" s="143" customFormat="1" ht="12.75" customHeight="1" x14ac:dyDescent="0.2">
      <c r="A386" s="209" t="s">
        <v>1612</v>
      </c>
      <c r="B386" s="208"/>
      <c r="C386" s="210" t="s">
        <v>1613</v>
      </c>
      <c r="D386" s="211"/>
      <c r="E386" s="211"/>
      <c r="F386" s="208"/>
      <c r="G386" s="172">
        <v>315310</v>
      </c>
      <c r="H386" s="180"/>
      <c r="I386" s="172">
        <v>0</v>
      </c>
      <c r="J386" s="180"/>
      <c r="K386" s="207">
        <v>315310</v>
      </c>
      <c r="L386" s="208"/>
      <c r="M386" s="180"/>
      <c r="N386" s="207">
        <v>0</v>
      </c>
      <c r="O386" s="208"/>
      <c r="P386" s="180"/>
      <c r="Q386" s="172">
        <v>0</v>
      </c>
      <c r="R386" s="180"/>
      <c r="S386" s="172">
        <v>0</v>
      </c>
      <c r="T386" s="180"/>
      <c r="U386" s="207">
        <v>315310</v>
      </c>
      <c r="V386" s="208"/>
      <c r="W386" s="180"/>
      <c r="X386" s="207">
        <v>0</v>
      </c>
      <c r="Y386" s="208"/>
      <c r="Z386" s="180"/>
      <c r="AA386" s="180"/>
      <c r="AB386" s="55" t="s">
        <v>921</v>
      </c>
    </row>
    <row r="387" spans="1:28" s="143" customFormat="1" ht="12.75" customHeight="1" x14ac:dyDescent="0.2">
      <c r="A387" s="209" t="s">
        <v>243</v>
      </c>
      <c r="B387" s="208"/>
      <c r="C387" s="210" t="s">
        <v>244</v>
      </c>
      <c r="D387" s="211"/>
      <c r="E387" s="211"/>
      <c r="F387" s="208"/>
      <c r="G387" s="172">
        <v>3150000</v>
      </c>
      <c r="H387" s="180"/>
      <c r="I387" s="172">
        <v>0</v>
      </c>
      <c r="J387" s="180"/>
      <c r="K387" s="207">
        <v>3150000</v>
      </c>
      <c r="L387" s="208"/>
      <c r="M387" s="180"/>
      <c r="N387" s="207">
        <v>0</v>
      </c>
      <c r="O387" s="208"/>
      <c r="P387" s="180"/>
      <c r="Q387" s="172">
        <v>0</v>
      </c>
      <c r="R387" s="180"/>
      <c r="S387" s="172">
        <v>0</v>
      </c>
      <c r="T387" s="180"/>
      <c r="U387" s="207">
        <v>3150000</v>
      </c>
      <c r="V387" s="208"/>
      <c r="W387" s="180"/>
      <c r="X387" s="207">
        <v>0</v>
      </c>
      <c r="Y387" s="208"/>
      <c r="Z387" s="180"/>
      <c r="AA387" s="180"/>
      <c r="AB387" s="55" t="s">
        <v>921</v>
      </c>
    </row>
    <row r="388" spans="1:28" s="143" customFormat="1" ht="12.75" customHeight="1" x14ac:dyDescent="0.2">
      <c r="A388" s="209" t="s">
        <v>245</v>
      </c>
      <c r="B388" s="208"/>
      <c r="C388" s="210" t="s">
        <v>246</v>
      </c>
      <c r="D388" s="211"/>
      <c r="E388" s="211"/>
      <c r="F388" s="208"/>
      <c r="G388" s="172">
        <v>350000</v>
      </c>
      <c r="H388" s="180"/>
      <c r="I388" s="172">
        <v>0</v>
      </c>
      <c r="J388" s="180"/>
      <c r="K388" s="207">
        <v>350000</v>
      </c>
      <c r="L388" s="208"/>
      <c r="M388" s="180"/>
      <c r="N388" s="207">
        <v>0</v>
      </c>
      <c r="O388" s="208"/>
      <c r="P388" s="180"/>
      <c r="Q388" s="172">
        <v>0</v>
      </c>
      <c r="R388" s="180"/>
      <c r="S388" s="172">
        <v>0</v>
      </c>
      <c r="T388" s="180"/>
      <c r="U388" s="207">
        <v>350000</v>
      </c>
      <c r="V388" s="208"/>
      <c r="W388" s="180"/>
      <c r="X388" s="207">
        <v>0</v>
      </c>
      <c r="Y388" s="208"/>
      <c r="Z388" s="180"/>
      <c r="AA388" s="180"/>
      <c r="AB388" s="55" t="s">
        <v>921</v>
      </c>
    </row>
    <row r="389" spans="1:28" s="143" customFormat="1" ht="12.75" customHeight="1" x14ac:dyDescent="0.2">
      <c r="A389" s="209" t="s">
        <v>1460</v>
      </c>
      <c r="B389" s="208"/>
      <c r="C389" s="210" t="s">
        <v>1461</v>
      </c>
      <c r="D389" s="211"/>
      <c r="E389" s="211"/>
      <c r="F389" s="208"/>
      <c r="G389" s="172">
        <v>239667</v>
      </c>
      <c r="H389" s="180"/>
      <c r="I389" s="172">
        <v>0</v>
      </c>
      <c r="J389" s="180"/>
      <c r="K389" s="207">
        <v>239667</v>
      </c>
      <c r="L389" s="208"/>
      <c r="M389" s="180"/>
      <c r="N389" s="207">
        <v>0</v>
      </c>
      <c r="O389" s="208"/>
      <c r="P389" s="180"/>
      <c r="Q389" s="172">
        <v>0</v>
      </c>
      <c r="R389" s="180"/>
      <c r="S389" s="172">
        <v>0</v>
      </c>
      <c r="T389" s="180"/>
      <c r="U389" s="207">
        <v>239667</v>
      </c>
      <c r="V389" s="208"/>
      <c r="W389" s="180"/>
      <c r="X389" s="207">
        <v>0</v>
      </c>
      <c r="Y389" s="208"/>
      <c r="Z389" s="180"/>
      <c r="AA389" s="180"/>
      <c r="AB389" s="55" t="s">
        <v>942</v>
      </c>
    </row>
    <row r="390" spans="1:28" s="143" customFormat="1" ht="12.75" customHeight="1" x14ac:dyDescent="0.2">
      <c r="A390" s="209" t="s">
        <v>1366</v>
      </c>
      <c r="B390" s="208"/>
      <c r="C390" s="210" t="s">
        <v>951</v>
      </c>
      <c r="D390" s="211"/>
      <c r="E390" s="211"/>
      <c r="F390" s="208"/>
      <c r="G390" s="172">
        <v>110075</v>
      </c>
      <c r="H390" s="180"/>
      <c r="I390" s="172">
        <v>0</v>
      </c>
      <c r="J390" s="180"/>
      <c r="K390" s="207">
        <v>110075</v>
      </c>
      <c r="L390" s="208"/>
      <c r="M390" s="180"/>
      <c r="N390" s="207">
        <v>0</v>
      </c>
      <c r="O390" s="208"/>
      <c r="P390" s="180"/>
      <c r="Q390" s="172">
        <v>0</v>
      </c>
      <c r="R390" s="180"/>
      <c r="S390" s="172">
        <v>0</v>
      </c>
      <c r="T390" s="180"/>
      <c r="U390" s="207">
        <v>110075</v>
      </c>
      <c r="V390" s="208"/>
      <c r="W390" s="180"/>
      <c r="X390" s="207">
        <v>0</v>
      </c>
      <c r="Y390" s="208"/>
      <c r="Z390" s="180"/>
      <c r="AA390" s="180"/>
      <c r="AB390" s="55" t="s">
        <v>950</v>
      </c>
    </row>
    <row r="391" spans="1:28" s="143" customFormat="1" ht="12.75" customHeight="1" x14ac:dyDescent="0.2">
      <c r="A391" s="209" t="s">
        <v>1319</v>
      </c>
      <c r="B391" s="208"/>
      <c r="C391" s="210" t="s">
        <v>967</v>
      </c>
      <c r="D391" s="211"/>
      <c r="E391" s="211"/>
      <c r="F391" s="208"/>
      <c r="G391" s="172">
        <v>1459791</v>
      </c>
      <c r="H391" s="180"/>
      <c r="I391" s="172">
        <v>0</v>
      </c>
      <c r="J391" s="180"/>
      <c r="K391" s="207">
        <v>1459791</v>
      </c>
      <c r="L391" s="208"/>
      <c r="M391" s="180"/>
      <c r="N391" s="207">
        <v>0</v>
      </c>
      <c r="O391" s="208"/>
      <c r="P391" s="180"/>
      <c r="Q391" s="172">
        <v>0</v>
      </c>
      <c r="R391" s="180"/>
      <c r="S391" s="172">
        <v>0</v>
      </c>
      <c r="T391" s="180"/>
      <c r="U391" s="207">
        <v>1459791</v>
      </c>
      <c r="V391" s="208"/>
      <c r="W391" s="180"/>
      <c r="X391" s="207">
        <v>0</v>
      </c>
      <c r="Y391" s="208"/>
      <c r="Z391" s="180"/>
      <c r="AA391" s="180"/>
      <c r="AB391" s="55" t="s">
        <v>966</v>
      </c>
    </row>
    <row r="392" spans="1:28" s="143" customFormat="1" ht="12.75" customHeight="1" x14ac:dyDescent="0.2">
      <c r="A392" s="209" t="s">
        <v>253</v>
      </c>
      <c r="B392" s="208"/>
      <c r="C392" s="210" t="s">
        <v>254</v>
      </c>
      <c r="D392" s="211"/>
      <c r="E392" s="211"/>
      <c r="F392" s="208"/>
      <c r="G392" s="172">
        <v>4348214</v>
      </c>
      <c r="H392" s="180"/>
      <c r="I392" s="172">
        <v>0</v>
      </c>
      <c r="J392" s="180"/>
      <c r="K392" s="207">
        <v>4348214</v>
      </c>
      <c r="L392" s="208"/>
      <c r="M392" s="180"/>
      <c r="N392" s="207">
        <v>0</v>
      </c>
      <c r="O392" s="208"/>
      <c r="P392" s="180"/>
      <c r="Q392" s="172">
        <v>0</v>
      </c>
      <c r="R392" s="180"/>
      <c r="S392" s="172">
        <v>0</v>
      </c>
      <c r="T392" s="180"/>
      <c r="U392" s="207">
        <v>4348214</v>
      </c>
      <c r="V392" s="208"/>
      <c r="W392" s="180"/>
      <c r="X392" s="207">
        <v>0</v>
      </c>
      <c r="Y392" s="208"/>
      <c r="Z392" s="180"/>
      <c r="AA392" s="180"/>
      <c r="AB392" s="55" t="s">
        <v>968</v>
      </c>
    </row>
    <row r="393" spans="1:28" s="143" customFormat="1" ht="12.75" customHeight="1" x14ac:dyDescent="0.2">
      <c r="A393" s="209" t="s">
        <v>1462</v>
      </c>
      <c r="B393" s="208"/>
      <c r="C393" s="210" t="s">
        <v>1463</v>
      </c>
      <c r="D393" s="211"/>
      <c r="E393" s="211"/>
      <c r="F393" s="208"/>
      <c r="G393" s="172">
        <v>6892871</v>
      </c>
      <c r="H393" s="180"/>
      <c r="I393" s="172">
        <v>0</v>
      </c>
      <c r="J393" s="180"/>
      <c r="K393" s="207">
        <v>6892871</v>
      </c>
      <c r="L393" s="208"/>
      <c r="M393" s="180"/>
      <c r="N393" s="207">
        <v>0</v>
      </c>
      <c r="O393" s="208"/>
      <c r="P393" s="180"/>
      <c r="Q393" s="172">
        <v>0</v>
      </c>
      <c r="R393" s="180"/>
      <c r="S393" s="172">
        <v>0</v>
      </c>
      <c r="T393" s="180"/>
      <c r="U393" s="207">
        <v>6892871</v>
      </c>
      <c r="V393" s="208"/>
      <c r="W393" s="180"/>
      <c r="X393" s="207">
        <v>0</v>
      </c>
      <c r="Y393" s="208"/>
      <c r="Z393" s="180"/>
      <c r="AA393" s="180"/>
      <c r="AB393" s="55" t="s">
        <v>977</v>
      </c>
    </row>
    <row r="394" spans="1:28" s="143" customFormat="1" ht="12.75" customHeight="1" x14ac:dyDescent="0.2">
      <c r="A394" s="209" t="s">
        <v>1335</v>
      </c>
      <c r="B394" s="208"/>
      <c r="C394" s="210" t="s">
        <v>982</v>
      </c>
      <c r="D394" s="211"/>
      <c r="E394" s="211"/>
      <c r="F394" s="208"/>
      <c r="G394" s="172">
        <v>310705</v>
      </c>
      <c r="H394" s="180"/>
      <c r="I394" s="172">
        <v>0</v>
      </c>
      <c r="J394" s="180"/>
      <c r="K394" s="207">
        <v>310705</v>
      </c>
      <c r="L394" s="208"/>
      <c r="M394" s="180"/>
      <c r="N394" s="207">
        <v>0</v>
      </c>
      <c r="O394" s="208"/>
      <c r="P394" s="180"/>
      <c r="Q394" s="172">
        <v>0</v>
      </c>
      <c r="R394" s="180"/>
      <c r="S394" s="172">
        <v>0</v>
      </c>
      <c r="T394" s="180"/>
      <c r="U394" s="207">
        <v>310705</v>
      </c>
      <c r="V394" s="208"/>
      <c r="W394" s="180"/>
      <c r="X394" s="207">
        <v>0</v>
      </c>
      <c r="Y394" s="208"/>
      <c r="Z394" s="180"/>
      <c r="AA394" s="180"/>
      <c r="AB394" s="55" t="s">
        <v>981</v>
      </c>
    </row>
    <row r="395" spans="1:28" s="143" customFormat="1" ht="12.75" customHeight="1" x14ac:dyDescent="0.2">
      <c r="A395" s="209" t="s">
        <v>1345</v>
      </c>
      <c r="B395" s="208"/>
      <c r="C395" s="210" t="s">
        <v>1346</v>
      </c>
      <c r="D395" s="211"/>
      <c r="E395" s="211"/>
      <c r="F395" s="208"/>
      <c r="G395" s="172">
        <v>92130</v>
      </c>
      <c r="H395" s="180"/>
      <c r="I395" s="172">
        <v>0</v>
      </c>
      <c r="J395" s="180"/>
      <c r="K395" s="207">
        <v>92130</v>
      </c>
      <c r="L395" s="208"/>
      <c r="M395" s="180"/>
      <c r="N395" s="207">
        <v>0</v>
      </c>
      <c r="O395" s="208"/>
      <c r="P395" s="180"/>
      <c r="Q395" s="172">
        <v>0</v>
      </c>
      <c r="R395" s="180"/>
      <c r="S395" s="172">
        <v>0</v>
      </c>
      <c r="T395" s="180"/>
      <c r="U395" s="207">
        <v>92130</v>
      </c>
      <c r="V395" s="208"/>
      <c r="W395" s="180"/>
      <c r="X395" s="207">
        <v>0</v>
      </c>
      <c r="Y395" s="208"/>
      <c r="Z395" s="180"/>
      <c r="AA395" s="180"/>
      <c r="AB395" s="55" t="s">
        <v>987</v>
      </c>
    </row>
    <row r="396" spans="1:28" s="143" customFormat="1" ht="12.75" customHeight="1" x14ac:dyDescent="0.2">
      <c r="A396" s="209" t="s">
        <v>1318</v>
      </c>
      <c r="B396" s="208"/>
      <c r="C396" s="210" t="s">
        <v>1317</v>
      </c>
      <c r="D396" s="211"/>
      <c r="E396" s="211"/>
      <c r="F396" s="208"/>
      <c r="G396" s="172">
        <v>464100</v>
      </c>
      <c r="H396" s="180"/>
      <c r="I396" s="172">
        <v>0</v>
      </c>
      <c r="J396" s="180"/>
      <c r="K396" s="207">
        <v>464100</v>
      </c>
      <c r="L396" s="208"/>
      <c r="M396" s="180"/>
      <c r="N396" s="207">
        <v>0</v>
      </c>
      <c r="O396" s="208"/>
      <c r="P396" s="180"/>
      <c r="Q396" s="172">
        <v>0</v>
      </c>
      <c r="R396" s="180"/>
      <c r="S396" s="172">
        <v>0</v>
      </c>
      <c r="T396" s="180"/>
      <c r="U396" s="207">
        <v>464100</v>
      </c>
      <c r="V396" s="208"/>
      <c r="W396" s="180"/>
      <c r="X396" s="207">
        <v>0</v>
      </c>
      <c r="Y396" s="208"/>
      <c r="Z396" s="180"/>
      <c r="AA396" s="180"/>
      <c r="AB396" s="55" t="s">
        <v>997</v>
      </c>
    </row>
    <row r="397" spans="1:28" s="143" customFormat="1" ht="12.75" customHeight="1" x14ac:dyDescent="0.2">
      <c r="A397" s="209" t="s">
        <v>1531</v>
      </c>
      <c r="B397" s="208"/>
      <c r="C397" s="210" t="s">
        <v>255</v>
      </c>
      <c r="D397" s="211"/>
      <c r="E397" s="211"/>
      <c r="F397" s="208"/>
      <c r="G397" s="172">
        <v>862302</v>
      </c>
      <c r="H397" s="180"/>
      <c r="I397" s="172">
        <v>0</v>
      </c>
      <c r="J397" s="180"/>
      <c r="K397" s="207">
        <v>862302</v>
      </c>
      <c r="L397" s="208"/>
      <c r="M397" s="180"/>
      <c r="N397" s="207">
        <v>0</v>
      </c>
      <c r="O397" s="208"/>
      <c r="P397" s="180"/>
      <c r="Q397" s="172">
        <v>0</v>
      </c>
      <c r="R397" s="180"/>
      <c r="S397" s="172">
        <v>0</v>
      </c>
      <c r="T397" s="180"/>
      <c r="U397" s="207">
        <v>862302</v>
      </c>
      <c r="V397" s="208"/>
      <c r="W397" s="180"/>
      <c r="X397" s="207">
        <v>0</v>
      </c>
      <c r="Y397" s="208"/>
      <c r="Z397" s="180"/>
      <c r="AA397" s="180"/>
      <c r="AB397" s="55" t="s">
        <v>1000</v>
      </c>
    </row>
    <row r="398" spans="1:28" s="143" customFormat="1" ht="12.75" customHeight="1" x14ac:dyDescent="0.2">
      <c r="A398" s="209" t="s">
        <v>256</v>
      </c>
      <c r="B398" s="208"/>
      <c r="C398" s="210" t="s">
        <v>257</v>
      </c>
      <c r="D398" s="211"/>
      <c r="E398" s="211"/>
      <c r="F398" s="208"/>
      <c r="G398" s="172">
        <v>602200</v>
      </c>
      <c r="H398" s="180"/>
      <c r="I398" s="172">
        <v>0</v>
      </c>
      <c r="J398" s="180"/>
      <c r="K398" s="207">
        <v>602200</v>
      </c>
      <c r="L398" s="208"/>
      <c r="M398" s="180"/>
      <c r="N398" s="207">
        <v>0</v>
      </c>
      <c r="O398" s="208"/>
      <c r="P398" s="180"/>
      <c r="Q398" s="172">
        <v>0</v>
      </c>
      <c r="R398" s="180"/>
      <c r="S398" s="172">
        <v>0</v>
      </c>
      <c r="T398" s="180"/>
      <c r="U398" s="207">
        <v>602200</v>
      </c>
      <c r="V398" s="208"/>
      <c r="W398" s="180"/>
      <c r="X398" s="207">
        <v>0</v>
      </c>
      <c r="Y398" s="208"/>
      <c r="Z398" s="180"/>
      <c r="AA398" s="180"/>
      <c r="AB398" s="55" t="s">
        <v>1001</v>
      </c>
    </row>
    <row r="399" spans="1:28" s="143" customFormat="1" ht="12.75" customHeight="1" x14ac:dyDescent="0.2">
      <c r="A399" s="209" t="s">
        <v>260</v>
      </c>
      <c r="B399" s="208"/>
      <c r="C399" s="210" t="s">
        <v>261</v>
      </c>
      <c r="D399" s="211"/>
      <c r="E399" s="211"/>
      <c r="F399" s="208"/>
      <c r="G399" s="172">
        <v>287478</v>
      </c>
      <c r="H399" s="180"/>
      <c r="I399" s="172">
        <v>0</v>
      </c>
      <c r="J399" s="180"/>
      <c r="K399" s="207">
        <v>287478</v>
      </c>
      <c r="L399" s="208"/>
      <c r="M399" s="180"/>
      <c r="N399" s="207">
        <v>0</v>
      </c>
      <c r="O399" s="208"/>
      <c r="P399" s="180"/>
      <c r="Q399" s="172">
        <v>0</v>
      </c>
      <c r="R399" s="180"/>
      <c r="S399" s="172">
        <v>0</v>
      </c>
      <c r="T399" s="180"/>
      <c r="U399" s="207">
        <v>287478</v>
      </c>
      <c r="V399" s="208"/>
      <c r="W399" s="180"/>
      <c r="X399" s="207">
        <v>0</v>
      </c>
      <c r="Y399" s="208"/>
      <c r="Z399" s="180"/>
      <c r="AA399" s="180"/>
      <c r="AB399" s="55" t="s">
        <v>1008</v>
      </c>
    </row>
    <row r="400" spans="1:28" s="143" customFormat="1" ht="12.75" customHeight="1" x14ac:dyDescent="0.2">
      <c r="A400" s="209" t="s">
        <v>262</v>
      </c>
      <c r="B400" s="208"/>
      <c r="C400" s="210" t="s">
        <v>263</v>
      </c>
      <c r="D400" s="211"/>
      <c r="E400" s="211"/>
      <c r="F400" s="208"/>
      <c r="G400" s="172">
        <v>1063752</v>
      </c>
      <c r="H400" s="180"/>
      <c r="I400" s="172">
        <v>0</v>
      </c>
      <c r="J400" s="180"/>
      <c r="K400" s="207">
        <v>1063752</v>
      </c>
      <c r="L400" s="208"/>
      <c r="M400" s="180"/>
      <c r="N400" s="207">
        <v>0</v>
      </c>
      <c r="O400" s="208"/>
      <c r="P400" s="180"/>
      <c r="Q400" s="172">
        <v>0</v>
      </c>
      <c r="R400" s="180"/>
      <c r="S400" s="172">
        <v>0</v>
      </c>
      <c r="T400" s="180"/>
      <c r="U400" s="207">
        <v>1063752</v>
      </c>
      <c r="V400" s="208"/>
      <c r="W400" s="180"/>
      <c r="X400" s="207">
        <v>0</v>
      </c>
      <c r="Y400" s="208"/>
      <c r="Z400" s="180"/>
      <c r="AA400" s="180"/>
      <c r="AB400" s="55" t="s">
        <v>1009</v>
      </c>
    </row>
    <row r="401" spans="1:28" s="143" customFormat="1" ht="12.75" customHeight="1" x14ac:dyDescent="0.2">
      <c r="A401" s="209" t="s">
        <v>1552</v>
      </c>
      <c r="B401" s="208"/>
      <c r="C401" s="210" t="s">
        <v>1553</v>
      </c>
      <c r="D401" s="211"/>
      <c r="E401" s="211"/>
      <c r="F401" s="208"/>
      <c r="G401" s="172">
        <v>93415</v>
      </c>
      <c r="H401" s="180"/>
      <c r="I401" s="172">
        <v>0</v>
      </c>
      <c r="J401" s="180"/>
      <c r="K401" s="207">
        <v>93415</v>
      </c>
      <c r="L401" s="208"/>
      <c r="M401" s="180"/>
      <c r="N401" s="207">
        <v>0</v>
      </c>
      <c r="O401" s="208"/>
      <c r="P401" s="180"/>
      <c r="Q401" s="172">
        <v>0</v>
      </c>
      <c r="R401" s="180"/>
      <c r="S401" s="172">
        <v>0</v>
      </c>
      <c r="T401" s="180"/>
      <c r="U401" s="207">
        <v>93415</v>
      </c>
      <c r="V401" s="208"/>
      <c r="W401" s="180"/>
      <c r="X401" s="207">
        <v>0</v>
      </c>
      <c r="Y401" s="208"/>
      <c r="Z401" s="180"/>
      <c r="AA401" s="180"/>
      <c r="AB401" s="55" t="s">
        <v>1028</v>
      </c>
    </row>
    <row r="402" spans="1:28" s="143" customFormat="1" ht="12.75" customHeight="1" x14ac:dyDescent="0.2">
      <c r="A402" s="209" t="s">
        <v>1316</v>
      </c>
      <c r="B402" s="208"/>
      <c r="C402" s="210" t="s">
        <v>1052</v>
      </c>
      <c r="D402" s="211"/>
      <c r="E402" s="211"/>
      <c r="F402" s="208"/>
      <c r="G402" s="172">
        <v>335560</v>
      </c>
      <c r="H402" s="180"/>
      <c r="I402" s="172">
        <v>0</v>
      </c>
      <c r="J402" s="180"/>
      <c r="K402" s="207">
        <v>335560</v>
      </c>
      <c r="L402" s="208"/>
      <c r="M402" s="180"/>
      <c r="N402" s="207">
        <v>0</v>
      </c>
      <c r="O402" s="208"/>
      <c r="P402" s="180"/>
      <c r="Q402" s="172">
        <v>0</v>
      </c>
      <c r="R402" s="180"/>
      <c r="S402" s="172">
        <v>0</v>
      </c>
      <c r="T402" s="180"/>
      <c r="U402" s="207">
        <v>335560</v>
      </c>
      <c r="V402" s="208"/>
      <c r="W402" s="180"/>
      <c r="X402" s="207">
        <v>0</v>
      </c>
      <c r="Y402" s="208"/>
      <c r="Z402" s="180"/>
      <c r="AA402" s="180"/>
      <c r="AB402" s="55" t="s">
        <v>1051</v>
      </c>
    </row>
    <row r="403" spans="1:28" s="143" customFormat="1" ht="12.75" customHeight="1" x14ac:dyDescent="0.2">
      <c r="A403" s="209" t="s">
        <v>266</v>
      </c>
      <c r="B403" s="208"/>
      <c r="C403" s="210" t="s">
        <v>267</v>
      </c>
      <c r="D403" s="211"/>
      <c r="E403" s="211"/>
      <c r="F403" s="208"/>
      <c r="G403" s="172">
        <v>83845</v>
      </c>
      <c r="H403" s="180"/>
      <c r="I403" s="172">
        <v>0</v>
      </c>
      <c r="J403" s="180"/>
      <c r="K403" s="207">
        <v>83845</v>
      </c>
      <c r="L403" s="208"/>
      <c r="M403" s="180"/>
      <c r="N403" s="207">
        <v>0</v>
      </c>
      <c r="O403" s="208"/>
      <c r="P403" s="180"/>
      <c r="Q403" s="172">
        <v>0</v>
      </c>
      <c r="R403" s="180"/>
      <c r="S403" s="172">
        <v>0</v>
      </c>
      <c r="T403" s="180"/>
      <c r="U403" s="207">
        <v>83845</v>
      </c>
      <c r="V403" s="208"/>
      <c r="W403" s="180"/>
      <c r="X403" s="207">
        <v>0</v>
      </c>
      <c r="Y403" s="208"/>
      <c r="Z403" s="180"/>
      <c r="AA403" s="180"/>
      <c r="AB403" s="55" t="s">
        <v>1061</v>
      </c>
    </row>
    <row r="404" spans="1:28" s="143" customFormat="1" ht="12.75" customHeight="1" x14ac:dyDescent="0.2">
      <c r="A404" s="209" t="s">
        <v>1336</v>
      </c>
      <c r="B404" s="208"/>
      <c r="C404" s="210" t="s">
        <v>1075</v>
      </c>
      <c r="D404" s="211"/>
      <c r="E404" s="211"/>
      <c r="F404" s="208"/>
      <c r="G404" s="172">
        <v>358248</v>
      </c>
      <c r="H404" s="180"/>
      <c r="I404" s="172">
        <v>0</v>
      </c>
      <c r="J404" s="180"/>
      <c r="K404" s="207">
        <v>358248</v>
      </c>
      <c r="L404" s="208"/>
      <c r="M404" s="180"/>
      <c r="N404" s="207">
        <v>0</v>
      </c>
      <c r="O404" s="208"/>
      <c r="P404" s="180"/>
      <c r="Q404" s="172">
        <v>0</v>
      </c>
      <c r="R404" s="180"/>
      <c r="S404" s="172">
        <v>0</v>
      </c>
      <c r="T404" s="180"/>
      <c r="U404" s="207">
        <v>358248</v>
      </c>
      <c r="V404" s="208"/>
      <c r="W404" s="180"/>
      <c r="X404" s="207">
        <v>0</v>
      </c>
      <c r="Y404" s="208"/>
      <c r="Z404" s="180"/>
      <c r="AA404" s="180"/>
      <c r="AB404" s="55" t="s">
        <v>1074</v>
      </c>
    </row>
    <row r="405" spans="1:28" s="143" customFormat="1" ht="12.75" customHeight="1" x14ac:dyDescent="0.2">
      <c r="A405" s="209" t="s">
        <v>1349</v>
      </c>
      <c r="B405" s="208"/>
      <c r="C405" s="210" t="s">
        <v>1099</v>
      </c>
      <c r="D405" s="211"/>
      <c r="E405" s="211"/>
      <c r="F405" s="208"/>
      <c r="G405" s="172">
        <v>264947</v>
      </c>
      <c r="H405" s="180"/>
      <c r="I405" s="172">
        <v>0</v>
      </c>
      <c r="J405" s="180"/>
      <c r="K405" s="207">
        <v>264947</v>
      </c>
      <c r="L405" s="208"/>
      <c r="M405" s="180"/>
      <c r="N405" s="207">
        <v>0</v>
      </c>
      <c r="O405" s="208"/>
      <c r="P405" s="180"/>
      <c r="Q405" s="172">
        <v>0</v>
      </c>
      <c r="R405" s="180"/>
      <c r="S405" s="172">
        <v>0</v>
      </c>
      <c r="T405" s="180"/>
      <c r="U405" s="207">
        <v>264947</v>
      </c>
      <c r="V405" s="208"/>
      <c r="W405" s="180"/>
      <c r="X405" s="207">
        <v>0</v>
      </c>
      <c r="Y405" s="208"/>
      <c r="Z405" s="180"/>
      <c r="AA405" s="180"/>
      <c r="AB405" s="55" t="s">
        <v>1098</v>
      </c>
    </row>
    <row r="406" spans="1:28" s="143" customFormat="1" ht="12.75" customHeight="1" x14ac:dyDescent="0.2">
      <c r="A406" s="212"/>
      <c r="B406" s="213"/>
      <c r="C406" s="214"/>
      <c r="D406" s="215"/>
      <c r="E406" s="215"/>
      <c r="F406" s="216"/>
      <c r="G406" s="172"/>
      <c r="H406" s="180"/>
      <c r="I406" s="172"/>
      <c r="J406" s="180"/>
      <c r="K406" s="217"/>
      <c r="L406" s="218"/>
      <c r="M406" s="180"/>
      <c r="N406" s="217"/>
      <c r="O406" s="218"/>
      <c r="P406" s="180"/>
      <c r="Q406" s="172"/>
      <c r="R406" s="180"/>
      <c r="S406" s="172"/>
      <c r="T406" s="180"/>
      <c r="U406" s="217"/>
      <c r="V406" s="218"/>
      <c r="W406" s="180"/>
      <c r="X406" s="217"/>
      <c r="Y406" s="218"/>
      <c r="Z406" s="180"/>
      <c r="AA406" s="180"/>
      <c r="AB406" s="55"/>
    </row>
    <row r="407" spans="1:28" s="143" customFormat="1" ht="12.75" customHeight="1" x14ac:dyDescent="0.2">
      <c r="A407" s="209" t="s">
        <v>1535</v>
      </c>
      <c r="B407" s="208"/>
      <c r="C407" s="210" t="s">
        <v>1536</v>
      </c>
      <c r="D407" s="211"/>
      <c r="E407" s="211"/>
      <c r="F407" s="208"/>
      <c r="G407" s="172">
        <v>0</v>
      </c>
      <c r="H407" s="180"/>
      <c r="I407" s="172">
        <v>97011771</v>
      </c>
      <c r="J407" s="180"/>
      <c r="K407" s="207">
        <v>0</v>
      </c>
      <c r="L407" s="208"/>
      <c r="M407" s="180"/>
      <c r="N407" s="207">
        <v>97011771</v>
      </c>
      <c r="O407" s="208"/>
      <c r="P407" s="180"/>
      <c r="Q407" s="172">
        <v>0</v>
      </c>
      <c r="R407" s="180"/>
      <c r="S407" s="172">
        <v>0</v>
      </c>
      <c r="T407" s="180"/>
      <c r="U407" s="207">
        <v>0</v>
      </c>
      <c r="V407" s="208"/>
      <c r="W407" s="180"/>
      <c r="X407" s="207">
        <v>97011771</v>
      </c>
      <c r="Y407" s="208"/>
      <c r="Z407" s="180"/>
      <c r="AA407" s="180"/>
      <c r="AB407" s="55" t="s">
        <v>357</v>
      </c>
    </row>
    <row r="408" spans="1:28" s="143" customFormat="1" ht="12.75" customHeight="1" x14ac:dyDescent="0.2">
      <c r="A408" s="209" t="s">
        <v>1523</v>
      </c>
      <c r="B408" s="208"/>
      <c r="C408" s="210" t="s">
        <v>1524</v>
      </c>
      <c r="D408" s="211"/>
      <c r="E408" s="211"/>
      <c r="F408" s="208"/>
      <c r="G408" s="172">
        <v>0</v>
      </c>
      <c r="H408" s="180"/>
      <c r="I408" s="172">
        <v>949076</v>
      </c>
      <c r="J408" s="180"/>
      <c r="K408" s="207">
        <v>0</v>
      </c>
      <c r="L408" s="208"/>
      <c r="M408" s="180"/>
      <c r="N408" s="207">
        <v>949076</v>
      </c>
      <c r="O408" s="208"/>
      <c r="P408" s="180"/>
      <c r="Q408" s="172">
        <v>0</v>
      </c>
      <c r="R408" s="180"/>
      <c r="S408" s="172">
        <v>0</v>
      </c>
      <c r="T408" s="180"/>
      <c r="U408" s="207">
        <v>0</v>
      </c>
      <c r="V408" s="208"/>
      <c r="W408" s="180"/>
      <c r="X408" s="207">
        <v>949076</v>
      </c>
      <c r="Y408" s="208"/>
      <c r="Z408" s="180"/>
      <c r="AA408" s="180"/>
      <c r="AB408" s="55" t="s">
        <v>357</v>
      </c>
    </row>
    <row r="409" spans="1:28" s="143" customFormat="1" ht="12.75" customHeight="1" x14ac:dyDescent="0.2">
      <c r="A409" s="209" t="s">
        <v>1525</v>
      </c>
      <c r="B409" s="208"/>
      <c r="C409" s="210" t="s">
        <v>1526</v>
      </c>
      <c r="D409" s="211"/>
      <c r="E409" s="211"/>
      <c r="F409" s="208"/>
      <c r="G409" s="172">
        <v>0</v>
      </c>
      <c r="H409" s="180"/>
      <c r="I409" s="172">
        <v>8054353</v>
      </c>
      <c r="J409" s="180"/>
      <c r="K409" s="207">
        <v>0</v>
      </c>
      <c r="L409" s="208"/>
      <c r="M409" s="180"/>
      <c r="N409" s="207">
        <v>8054353</v>
      </c>
      <c r="O409" s="208"/>
      <c r="P409" s="180"/>
      <c r="Q409" s="172">
        <v>0</v>
      </c>
      <c r="R409" s="180"/>
      <c r="S409" s="172">
        <v>0</v>
      </c>
      <c r="T409" s="180"/>
      <c r="U409" s="207">
        <v>0</v>
      </c>
      <c r="V409" s="208"/>
      <c r="W409" s="180"/>
      <c r="X409" s="207">
        <v>8054353</v>
      </c>
      <c r="Y409" s="208"/>
      <c r="Z409" s="180"/>
      <c r="AA409" s="180"/>
      <c r="AB409" s="55" t="s">
        <v>357</v>
      </c>
    </row>
    <row r="410" spans="1:28" s="143" customFormat="1" ht="12.75" customHeight="1" x14ac:dyDescent="0.2">
      <c r="A410" s="209" t="s">
        <v>1618</v>
      </c>
      <c r="B410" s="208"/>
      <c r="C410" s="210" t="s">
        <v>1619</v>
      </c>
      <c r="D410" s="211"/>
      <c r="E410" s="211"/>
      <c r="F410" s="208"/>
      <c r="G410" s="172">
        <v>0</v>
      </c>
      <c r="H410" s="180"/>
      <c r="I410" s="172">
        <v>381120</v>
      </c>
      <c r="J410" s="180"/>
      <c r="K410" s="207">
        <v>0</v>
      </c>
      <c r="L410" s="208"/>
      <c r="M410" s="180"/>
      <c r="N410" s="207">
        <v>381120</v>
      </c>
      <c r="O410" s="208"/>
      <c r="P410" s="180"/>
      <c r="Q410" s="172">
        <v>0</v>
      </c>
      <c r="R410" s="180"/>
      <c r="S410" s="172">
        <v>0</v>
      </c>
      <c r="T410" s="180"/>
      <c r="U410" s="207">
        <v>0</v>
      </c>
      <c r="V410" s="208"/>
      <c r="W410" s="180"/>
      <c r="X410" s="207">
        <v>381120</v>
      </c>
      <c r="Y410" s="208"/>
      <c r="Z410" s="180"/>
      <c r="AA410" s="180"/>
      <c r="AB410" s="55" t="s">
        <v>357</v>
      </c>
    </row>
    <row r="411" spans="1:28" s="143" customFormat="1" ht="12.75" customHeight="1" x14ac:dyDescent="0.2">
      <c r="A411" s="209" t="s">
        <v>147</v>
      </c>
      <c r="B411" s="208"/>
      <c r="C411" s="210" t="s">
        <v>148</v>
      </c>
      <c r="D411" s="211"/>
      <c r="E411" s="211"/>
      <c r="F411" s="208"/>
      <c r="G411" s="172">
        <v>0</v>
      </c>
      <c r="H411" s="180"/>
      <c r="I411" s="172">
        <v>4579529</v>
      </c>
      <c r="J411" s="180"/>
      <c r="K411" s="207">
        <v>0</v>
      </c>
      <c r="L411" s="208"/>
      <c r="M411" s="180"/>
      <c r="N411" s="207">
        <v>4579529</v>
      </c>
      <c r="O411" s="208"/>
      <c r="P411" s="180"/>
      <c r="Q411" s="172">
        <v>0</v>
      </c>
      <c r="R411" s="180"/>
      <c r="S411" s="172">
        <v>0</v>
      </c>
      <c r="T411" s="180"/>
      <c r="U411" s="207">
        <v>0</v>
      </c>
      <c r="V411" s="208"/>
      <c r="W411" s="180"/>
      <c r="X411" s="207">
        <v>4579529</v>
      </c>
      <c r="Y411" s="208"/>
      <c r="Z411" s="180"/>
      <c r="AA411" s="180"/>
      <c r="AB411" s="55" t="s">
        <v>418</v>
      </c>
    </row>
    <row r="412" spans="1:28" s="143" customFormat="1" ht="12.75" customHeight="1" x14ac:dyDescent="0.2">
      <c r="A412" s="209" t="s">
        <v>1450</v>
      </c>
      <c r="B412" s="208"/>
      <c r="C412" s="210" t="s">
        <v>1451</v>
      </c>
      <c r="D412" s="211"/>
      <c r="E412" s="211"/>
      <c r="F412" s="208"/>
      <c r="G412" s="172">
        <v>0</v>
      </c>
      <c r="H412" s="180"/>
      <c r="I412" s="172">
        <v>4015443</v>
      </c>
      <c r="J412" s="180"/>
      <c r="K412" s="207">
        <v>0</v>
      </c>
      <c r="L412" s="208"/>
      <c r="M412" s="180"/>
      <c r="N412" s="207">
        <v>4015443</v>
      </c>
      <c r="O412" s="208"/>
      <c r="P412" s="180"/>
      <c r="Q412" s="172">
        <v>0</v>
      </c>
      <c r="R412" s="180"/>
      <c r="S412" s="172">
        <v>0</v>
      </c>
      <c r="T412" s="180"/>
      <c r="U412" s="207">
        <v>0</v>
      </c>
      <c r="V412" s="208"/>
      <c r="W412" s="180"/>
      <c r="X412" s="207">
        <v>4015443</v>
      </c>
      <c r="Y412" s="208"/>
      <c r="Z412" s="180"/>
      <c r="AA412" s="180"/>
      <c r="AB412" s="55" t="s">
        <v>418</v>
      </c>
    </row>
    <row r="413" spans="1:28" s="143" customFormat="1" ht="12.75" customHeight="1" x14ac:dyDescent="0.2">
      <c r="A413" s="209" t="s">
        <v>1527</v>
      </c>
      <c r="B413" s="208"/>
      <c r="C413" s="210" t="s">
        <v>1528</v>
      </c>
      <c r="D413" s="211"/>
      <c r="E413" s="211"/>
      <c r="F413" s="208"/>
      <c r="G413" s="172">
        <v>0</v>
      </c>
      <c r="H413" s="180"/>
      <c r="I413" s="172">
        <v>3159584</v>
      </c>
      <c r="J413" s="180"/>
      <c r="K413" s="207">
        <v>0</v>
      </c>
      <c r="L413" s="208"/>
      <c r="M413" s="180"/>
      <c r="N413" s="207">
        <v>3159584</v>
      </c>
      <c r="O413" s="208"/>
      <c r="P413" s="180"/>
      <c r="Q413" s="172">
        <v>0</v>
      </c>
      <c r="R413" s="180"/>
      <c r="S413" s="172">
        <v>0</v>
      </c>
      <c r="T413" s="180"/>
      <c r="U413" s="207">
        <v>0</v>
      </c>
      <c r="V413" s="208"/>
      <c r="W413" s="180"/>
      <c r="X413" s="207">
        <v>3159584</v>
      </c>
      <c r="Y413" s="208"/>
      <c r="Z413" s="180"/>
      <c r="AA413" s="180"/>
      <c r="AB413" s="55" t="s">
        <v>481</v>
      </c>
    </row>
    <row r="414" spans="1:28" s="143" customFormat="1" ht="12.75" customHeight="1" x14ac:dyDescent="0.2">
      <c r="A414" s="209" t="s">
        <v>1529</v>
      </c>
      <c r="B414" s="208"/>
      <c r="C414" s="210" t="s">
        <v>1530</v>
      </c>
      <c r="D414" s="211"/>
      <c r="E414" s="211"/>
      <c r="F414" s="208"/>
      <c r="G414" s="172">
        <v>720000</v>
      </c>
      <c r="H414" s="180"/>
      <c r="I414" s="172">
        <v>35398080</v>
      </c>
      <c r="J414" s="180"/>
      <c r="K414" s="207">
        <v>0</v>
      </c>
      <c r="L414" s="208"/>
      <c r="M414" s="180"/>
      <c r="N414" s="207">
        <v>34678080</v>
      </c>
      <c r="O414" s="208"/>
      <c r="P414" s="180"/>
      <c r="Q414" s="172">
        <v>0</v>
      </c>
      <c r="R414" s="180"/>
      <c r="S414" s="172">
        <v>0</v>
      </c>
      <c r="T414" s="180"/>
      <c r="U414" s="207">
        <v>0</v>
      </c>
      <c r="V414" s="208"/>
      <c r="W414" s="180"/>
      <c r="X414" s="207">
        <v>34678080</v>
      </c>
      <c r="Y414" s="208"/>
      <c r="Z414" s="180"/>
      <c r="AA414" s="180"/>
      <c r="AB414" s="55" t="s">
        <v>481</v>
      </c>
    </row>
    <row r="415" spans="1:28" s="143" customFormat="1" ht="12.75" customHeight="1" x14ac:dyDescent="0.2">
      <c r="A415" s="168"/>
      <c r="B415" s="169"/>
      <c r="C415" s="170"/>
      <c r="D415" s="171"/>
      <c r="E415" s="171"/>
      <c r="F415" s="169"/>
      <c r="G415" s="172"/>
      <c r="H415" s="180"/>
      <c r="I415" s="172"/>
      <c r="J415" s="180"/>
      <c r="K415" s="172"/>
      <c r="L415" s="169"/>
      <c r="M415" s="180"/>
      <c r="N415" s="172"/>
      <c r="O415" s="169"/>
      <c r="P415" s="180"/>
      <c r="Q415" s="172"/>
      <c r="R415" s="180"/>
      <c r="S415" s="172"/>
      <c r="T415" s="180"/>
      <c r="U415" s="172"/>
      <c r="V415" s="169"/>
      <c r="W415" s="180"/>
      <c r="X415" s="172"/>
      <c r="Y415" s="169"/>
      <c r="Z415" s="180"/>
      <c r="AA415" s="180"/>
      <c r="AB415" s="55"/>
    </row>
    <row r="416" spans="1:28" s="143" customFormat="1" ht="12.75" customHeight="1" x14ac:dyDescent="0.2">
      <c r="A416" s="209" t="s">
        <v>149</v>
      </c>
      <c r="B416" s="208"/>
      <c r="C416" s="210" t="s">
        <v>150</v>
      </c>
      <c r="D416" s="211"/>
      <c r="E416" s="211"/>
      <c r="F416" s="208"/>
      <c r="G416" s="172">
        <v>121021541</v>
      </c>
      <c r="H416" s="180"/>
      <c r="I416" s="172">
        <v>0</v>
      </c>
      <c r="J416" s="180"/>
      <c r="K416" s="207">
        <v>121021541</v>
      </c>
      <c r="L416" s="208"/>
      <c r="M416" s="180"/>
      <c r="N416" s="207">
        <v>0</v>
      </c>
      <c r="O416" s="208"/>
      <c r="P416" s="180"/>
      <c r="Q416" s="172">
        <v>0</v>
      </c>
      <c r="R416" s="180"/>
      <c r="S416" s="172">
        <v>0</v>
      </c>
      <c r="T416" s="180"/>
      <c r="U416" s="207">
        <v>121021541</v>
      </c>
      <c r="V416" s="208"/>
      <c r="W416" s="180"/>
      <c r="X416" s="207">
        <v>0</v>
      </c>
      <c r="Y416" s="208"/>
      <c r="Z416" s="180"/>
      <c r="AA416" s="180"/>
      <c r="AB416" s="55" t="s">
        <v>585</v>
      </c>
    </row>
    <row r="417" spans="1:28" s="143" customFormat="1" ht="12.75" customHeight="1" x14ac:dyDescent="0.2">
      <c r="A417" s="209" t="s">
        <v>151</v>
      </c>
      <c r="B417" s="208"/>
      <c r="C417" s="210" t="s">
        <v>152</v>
      </c>
      <c r="D417" s="211"/>
      <c r="E417" s="211"/>
      <c r="F417" s="208"/>
      <c r="G417" s="172">
        <v>878386</v>
      </c>
      <c r="H417" s="180"/>
      <c r="I417" s="172">
        <v>0</v>
      </c>
      <c r="J417" s="180"/>
      <c r="K417" s="207">
        <v>878386</v>
      </c>
      <c r="L417" s="208"/>
      <c r="M417" s="180"/>
      <c r="N417" s="207">
        <v>0</v>
      </c>
      <c r="O417" s="208"/>
      <c r="P417" s="180"/>
      <c r="Q417" s="172">
        <v>0</v>
      </c>
      <c r="R417" s="180"/>
      <c r="S417" s="172">
        <v>0</v>
      </c>
      <c r="T417" s="180"/>
      <c r="U417" s="207">
        <v>878386</v>
      </c>
      <c r="V417" s="208"/>
      <c r="W417" s="180"/>
      <c r="X417" s="207">
        <v>0</v>
      </c>
      <c r="Y417" s="208"/>
      <c r="Z417" s="180"/>
      <c r="AA417" s="180"/>
      <c r="AB417" s="55" t="s">
        <v>585</v>
      </c>
    </row>
    <row r="418" spans="1:28" s="143" customFormat="1" ht="12.75" customHeight="1" x14ac:dyDescent="0.2">
      <c r="A418" s="209" t="s">
        <v>157</v>
      </c>
      <c r="B418" s="208"/>
      <c r="C418" s="210" t="s">
        <v>158</v>
      </c>
      <c r="D418" s="211"/>
      <c r="E418" s="211"/>
      <c r="F418" s="208"/>
      <c r="G418" s="172">
        <v>21944726</v>
      </c>
      <c r="H418" s="180"/>
      <c r="I418" s="172">
        <v>0</v>
      </c>
      <c r="J418" s="180"/>
      <c r="K418" s="207">
        <v>21944726</v>
      </c>
      <c r="L418" s="208"/>
      <c r="M418" s="180"/>
      <c r="N418" s="207">
        <v>0</v>
      </c>
      <c r="O418" s="208"/>
      <c r="P418" s="180"/>
      <c r="Q418" s="172">
        <v>0</v>
      </c>
      <c r="R418" s="180"/>
      <c r="S418" s="172">
        <v>0</v>
      </c>
      <c r="T418" s="180"/>
      <c r="U418" s="207">
        <v>21944726</v>
      </c>
      <c r="V418" s="208"/>
      <c r="W418" s="180"/>
      <c r="X418" s="207">
        <v>0</v>
      </c>
      <c r="Y418" s="208"/>
      <c r="Z418" s="180"/>
      <c r="AA418" s="180"/>
      <c r="AB418" s="55" t="s">
        <v>635</v>
      </c>
    </row>
    <row r="419" spans="1:28" s="143" customFormat="1" ht="12.75" customHeight="1" x14ac:dyDescent="0.2">
      <c r="A419" s="209" t="s">
        <v>159</v>
      </c>
      <c r="B419" s="208"/>
      <c r="C419" s="210" t="s">
        <v>160</v>
      </c>
      <c r="D419" s="211"/>
      <c r="E419" s="211"/>
      <c r="F419" s="208"/>
      <c r="G419" s="172">
        <v>3912550</v>
      </c>
      <c r="H419" s="180"/>
      <c r="I419" s="172">
        <v>0</v>
      </c>
      <c r="J419" s="180"/>
      <c r="K419" s="207">
        <v>3912550</v>
      </c>
      <c r="L419" s="208"/>
      <c r="M419" s="180"/>
      <c r="N419" s="207">
        <v>0</v>
      </c>
      <c r="O419" s="208"/>
      <c r="P419" s="180"/>
      <c r="Q419" s="172">
        <v>0</v>
      </c>
      <c r="R419" s="180"/>
      <c r="S419" s="172">
        <v>0</v>
      </c>
      <c r="T419" s="180"/>
      <c r="U419" s="207">
        <v>3912550</v>
      </c>
      <c r="V419" s="208"/>
      <c r="W419" s="180"/>
      <c r="X419" s="207">
        <v>0</v>
      </c>
      <c r="Y419" s="208"/>
      <c r="Z419" s="180"/>
      <c r="AA419" s="180"/>
      <c r="AB419" s="55" t="s">
        <v>643</v>
      </c>
    </row>
    <row r="420" spans="1:28" s="143" customFormat="1" ht="12.75" customHeight="1" x14ac:dyDescent="0.2">
      <c r="A420" s="209" t="s">
        <v>165</v>
      </c>
      <c r="B420" s="208"/>
      <c r="C420" s="210" t="s">
        <v>166</v>
      </c>
      <c r="D420" s="211"/>
      <c r="E420" s="211"/>
      <c r="F420" s="208"/>
      <c r="G420" s="172">
        <v>3396281</v>
      </c>
      <c r="H420" s="180"/>
      <c r="I420" s="172">
        <v>0</v>
      </c>
      <c r="J420" s="180"/>
      <c r="K420" s="207">
        <v>3396281</v>
      </c>
      <c r="L420" s="208"/>
      <c r="M420" s="180"/>
      <c r="N420" s="207">
        <v>0</v>
      </c>
      <c r="O420" s="208"/>
      <c r="P420" s="180"/>
      <c r="Q420" s="172">
        <v>0</v>
      </c>
      <c r="R420" s="180"/>
      <c r="S420" s="172">
        <v>0</v>
      </c>
      <c r="T420" s="180"/>
      <c r="U420" s="207">
        <v>3396281</v>
      </c>
      <c r="V420" s="208"/>
      <c r="W420" s="180"/>
      <c r="X420" s="207">
        <v>0</v>
      </c>
      <c r="Y420" s="208"/>
      <c r="Z420" s="180"/>
      <c r="AA420" s="180"/>
      <c r="AB420" s="55" t="s">
        <v>661</v>
      </c>
    </row>
    <row r="421" spans="1:28" s="143" customFormat="1" ht="12.75" customHeight="1" x14ac:dyDescent="0.2">
      <c r="A421" s="209" t="s">
        <v>192</v>
      </c>
      <c r="B421" s="208"/>
      <c r="C421" s="210" t="s">
        <v>193</v>
      </c>
      <c r="D421" s="211"/>
      <c r="E421" s="211"/>
      <c r="F421" s="208"/>
      <c r="G421" s="172">
        <v>19257271</v>
      </c>
      <c r="H421" s="180"/>
      <c r="I421" s="172">
        <v>0</v>
      </c>
      <c r="J421" s="180"/>
      <c r="K421" s="207">
        <v>19257271</v>
      </c>
      <c r="L421" s="208"/>
      <c r="M421" s="180"/>
      <c r="N421" s="207">
        <v>0</v>
      </c>
      <c r="O421" s="208"/>
      <c r="P421" s="180"/>
      <c r="Q421" s="172">
        <v>0</v>
      </c>
      <c r="R421" s="180"/>
      <c r="S421" s="172">
        <v>0</v>
      </c>
      <c r="T421" s="180"/>
      <c r="U421" s="207">
        <v>19257271</v>
      </c>
      <c r="V421" s="208"/>
      <c r="W421" s="180"/>
      <c r="X421" s="207">
        <v>0</v>
      </c>
      <c r="Y421" s="208"/>
      <c r="Z421" s="180"/>
      <c r="AA421" s="180"/>
      <c r="AB421" s="55" t="s">
        <v>727</v>
      </c>
    </row>
    <row r="422" spans="1:28" s="143" customFormat="1" ht="12.75" customHeight="1" x14ac:dyDescent="0.2">
      <c r="A422" s="209" t="s">
        <v>194</v>
      </c>
      <c r="B422" s="208"/>
      <c r="C422" s="210" t="s">
        <v>195</v>
      </c>
      <c r="D422" s="211"/>
      <c r="E422" s="211"/>
      <c r="F422" s="208"/>
      <c r="G422" s="172">
        <v>2687125</v>
      </c>
      <c r="H422" s="180"/>
      <c r="I422" s="172">
        <v>0</v>
      </c>
      <c r="J422" s="180"/>
      <c r="K422" s="207">
        <v>2687125</v>
      </c>
      <c r="L422" s="208"/>
      <c r="M422" s="180"/>
      <c r="N422" s="207">
        <v>0</v>
      </c>
      <c r="O422" s="208"/>
      <c r="P422" s="180"/>
      <c r="Q422" s="172">
        <v>0</v>
      </c>
      <c r="R422" s="180"/>
      <c r="S422" s="172">
        <v>0</v>
      </c>
      <c r="T422" s="180"/>
      <c r="U422" s="207">
        <v>2687125</v>
      </c>
      <c r="V422" s="208"/>
      <c r="W422" s="180"/>
      <c r="X422" s="207">
        <v>0</v>
      </c>
      <c r="Y422" s="208"/>
      <c r="Z422" s="180"/>
      <c r="AA422" s="180"/>
      <c r="AB422" s="55" t="s">
        <v>733</v>
      </c>
    </row>
    <row r="423" spans="1:28" s="143" customFormat="1" ht="12.75" customHeight="1" x14ac:dyDescent="0.2">
      <c r="A423" s="209" t="s">
        <v>196</v>
      </c>
      <c r="B423" s="208"/>
      <c r="C423" s="210" t="s">
        <v>197</v>
      </c>
      <c r="D423" s="211"/>
      <c r="E423" s="211"/>
      <c r="F423" s="208"/>
      <c r="G423" s="172">
        <v>2123954</v>
      </c>
      <c r="H423" s="180"/>
      <c r="I423" s="172">
        <v>0</v>
      </c>
      <c r="J423" s="180"/>
      <c r="K423" s="207">
        <v>2123954</v>
      </c>
      <c r="L423" s="208"/>
      <c r="M423" s="180"/>
      <c r="N423" s="207">
        <v>0</v>
      </c>
      <c r="O423" s="208"/>
      <c r="P423" s="180"/>
      <c r="Q423" s="172">
        <v>0</v>
      </c>
      <c r="R423" s="180"/>
      <c r="S423" s="172">
        <v>0</v>
      </c>
      <c r="T423" s="180"/>
      <c r="U423" s="207">
        <v>2123954</v>
      </c>
      <c r="V423" s="208"/>
      <c r="W423" s="180"/>
      <c r="X423" s="207">
        <v>0</v>
      </c>
      <c r="Y423" s="208"/>
      <c r="Z423" s="180"/>
      <c r="AA423" s="180"/>
      <c r="AB423" s="55" t="s">
        <v>733</v>
      </c>
    </row>
    <row r="424" spans="1:28" s="143" customFormat="1" ht="12.75" customHeight="1" x14ac:dyDescent="0.2">
      <c r="A424" s="209" t="s">
        <v>198</v>
      </c>
      <c r="B424" s="208"/>
      <c r="C424" s="210" t="s">
        <v>199</v>
      </c>
      <c r="D424" s="211"/>
      <c r="E424" s="211"/>
      <c r="F424" s="208"/>
      <c r="G424" s="172">
        <v>2495087</v>
      </c>
      <c r="H424" s="180"/>
      <c r="I424" s="172">
        <v>0</v>
      </c>
      <c r="J424" s="180"/>
      <c r="K424" s="207">
        <v>2495087</v>
      </c>
      <c r="L424" s="208"/>
      <c r="M424" s="180"/>
      <c r="N424" s="207">
        <v>0</v>
      </c>
      <c r="O424" s="208"/>
      <c r="P424" s="180"/>
      <c r="Q424" s="172">
        <v>0</v>
      </c>
      <c r="R424" s="180"/>
      <c r="S424" s="172">
        <v>0</v>
      </c>
      <c r="T424" s="180"/>
      <c r="U424" s="207">
        <v>2495087</v>
      </c>
      <c r="V424" s="208"/>
      <c r="W424" s="180"/>
      <c r="X424" s="207">
        <v>0</v>
      </c>
      <c r="Y424" s="208"/>
      <c r="Z424" s="180"/>
      <c r="AA424" s="180"/>
      <c r="AB424" s="55" t="s">
        <v>733</v>
      </c>
    </row>
    <row r="425" spans="1:28" s="143" customFormat="1" ht="12.75" customHeight="1" x14ac:dyDescent="0.2">
      <c r="A425" s="209" t="s">
        <v>1514</v>
      </c>
      <c r="B425" s="208"/>
      <c r="C425" s="210" t="s">
        <v>1515</v>
      </c>
      <c r="D425" s="211"/>
      <c r="E425" s="211"/>
      <c r="F425" s="208"/>
      <c r="G425" s="172">
        <v>1150150</v>
      </c>
      <c r="H425" s="180"/>
      <c r="I425" s="172">
        <v>0</v>
      </c>
      <c r="J425" s="180"/>
      <c r="K425" s="207">
        <v>1150150</v>
      </c>
      <c r="L425" s="208"/>
      <c r="M425" s="180"/>
      <c r="N425" s="207">
        <v>0</v>
      </c>
      <c r="O425" s="208"/>
      <c r="P425" s="180"/>
      <c r="Q425" s="172">
        <v>0</v>
      </c>
      <c r="R425" s="180"/>
      <c r="S425" s="172">
        <v>0</v>
      </c>
      <c r="T425" s="180"/>
      <c r="U425" s="207">
        <v>1150150</v>
      </c>
      <c r="V425" s="208"/>
      <c r="W425" s="180"/>
      <c r="X425" s="207">
        <v>0</v>
      </c>
      <c r="Y425" s="208"/>
      <c r="Z425" s="180"/>
      <c r="AA425" s="180"/>
      <c r="AB425" s="144" t="s">
        <v>779</v>
      </c>
    </row>
    <row r="426" spans="1:28" s="143" customFormat="1" ht="12.75" customHeight="1" x14ac:dyDescent="0.2">
      <c r="A426" s="209" t="s">
        <v>1610</v>
      </c>
      <c r="B426" s="208"/>
      <c r="C426" s="210" t="s">
        <v>782</v>
      </c>
      <c r="D426" s="211"/>
      <c r="E426" s="211"/>
      <c r="F426" s="208"/>
      <c r="G426" s="172">
        <v>860472</v>
      </c>
      <c r="H426" s="180"/>
      <c r="I426" s="172">
        <v>0</v>
      </c>
      <c r="J426" s="180"/>
      <c r="K426" s="207">
        <v>860472</v>
      </c>
      <c r="L426" s="208"/>
      <c r="M426" s="180"/>
      <c r="N426" s="207">
        <v>0</v>
      </c>
      <c r="O426" s="208"/>
      <c r="P426" s="180"/>
      <c r="Q426" s="172">
        <v>0</v>
      </c>
      <c r="R426" s="180"/>
      <c r="S426" s="172">
        <v>0</v>
      </c>
      <c r="T426" s="180"/>
      <c r="U426" s="207">
        <v>860472</v>
      </c>
      <c r="V426" s="208"/>
      <c r="W426" s="180"/>
      <c r="X426" s="207">
        <v>0</v>
      </c>
      <c r="Y426" s="208"/>
      <c r="Z426" s="180"/>
      <c r="AA426" s="180"/>
      <c r="AB426" s="144" t="s">
        <v>779</v>
      </c>
    </row>
    <row r="427" spans="1:28" s="143" customFormat="1" ht="12.75" customHeight="1" x14ac:dyDescent="0.2">
      <c r="A427" s="209" t="s">
        <v>1392</v>
      </c>
      <c r="B427" s="208"/>
      <c r="C427" s="210" t="s">
        <v>784</v>
      </c>
      <c r="D427" s="211"/>
      <c r="E427" s="211"/>
      <c r="F427" s="208"/>
      <c r="G427" s="172">
        <v>947592</v>
      </c>
      <c r="H427" s="180"/>
      <c r="I427" s="172">
        <v>0</v>
      </c>
      <c r="J427" s="180"/>
      <c r="K427" s="207">
        <v>947592</v>
      </c>
      <c r="L427" s="208"/>
      <c r="M427" s="180"/>
      <c r="N427" s="207">
        <v>0</v>
      </c>
      <c r="O427" s="208"/>
      <c r="P427" s="180"/>
      <c r="Q427" s="172">
        <v>0</v>
      </c>
      <c r="R427" s="180"/>
      <c r="S427" s="172">
        <v>0</v>
      </c>
      <c r="T427" s="180"/>
      <c r="U427" s="207">
        <v>947592</v>
      </c>
      <c r="V427" s="208"/>
      <c r="W427" s="180"/>
      <c r="X427" s="207">
        <v>0</v>
      </c>
      <c r="Y427" s="208"/>
      <c r="Z427" s="180"/>
      <c r="AA427" s="180"/>
      <c r="AB427" s="144" t="s">
        <v>783</v>
      </c>
    </row>
    <row r="428" spans="1:28" s="143" customFormat="1" ht="12.75" customHeight="1" x14ac:dyDescent="0.2">
      <c r="A428" s="209" t="s">
        <v>1393</v>
      </c>
      <c r="B428" s="208"/>
      <c r="C428" s="210" t="s">
        <v>1394</v>
      </c>
      <c r="D428" s="211"/>
      <c r="E428" s="211"/>
      <c r="F428" s="208"/>
      <c r="G428" s="172">
        <v>394830</v>
      </c>
      <c r="H428" s="180"/>
      <c r="I428" s="172">
        <v>0</v>
      </c>
      <c r="J428" s="180"/>
      <c r="K428" s="207">
        <v>394830</v>
      </c>
      <c r="L428" s="208"/>
      <c r="M428" s="180"/>
      <c r="N428" s="207">
        <v>0</v>
      </c>
      <c r="O428" s="208"/>
      <c r="P428" s="180"/>
      <c r="Q428" s="172">
        <v>0</v>
      </c>
      <c r="R428" s="180"/>
      <c r="S428" s="172">
        <v>0</v>
      </c>
      <c r="T428" s="180"/>
      <c r="U428" s="207">
        <v>394830</v>
      </c>
      <c r="V428" s="208"/>
      <c r="W428" s="180"/>
      <c r="X428" s="207">
        <v>0</v>
      </c>
      <c r="Y428" s="208"/>
      <c r="Z428" s="180"/>
      <c r="AA428" s="180"/>
      <c r="AB428" s="144" t="s">
        <v>783</v>
      </c>
    </row>
    <row r="429" spans="1:28" s="143" customFormat="1" ht="12.75" customHeight="1" x14ac:dyDescent="0.2">
      <c r="A429" s="209" t="s">
        <v>1395</v>
      </c>
      <c r="B429" s="208"/>
      <c r="C429" s="210" t="s">
        <v>790</v>
      </c>
      <c r="D429" s="211"/>
      <c r="E429" s="211"/>
      <c r="F429" s="208"/>
      <c r="G429" s="172">
        <v>233506</v>
      </c>
      <c r="H429" s="180"/>
      <c r="I429" s="172">
        <v>0</v>
      </c>
      <c r="J429" s="180"/>
      <c r="K429" s="207">
        <v>233506</v>
      </c>
      <c r="L429" s="208"/>
      <c r="M429" s="180"/>
      <c r="N429" s="207">
        <v>0</v>
      </c>
      <c r="O429" s="208"/>
      <c r="P429" s="180"/>
      <c r="Q429" s="172">
        <v>0</v>
      </c>
      <c r="R429" s="180"/>
      <c r="S429" s="172">
        <v>0</v>
      </c>
      <c r="T429" s="180"/>
      <c r="U429" s="207">
        <v>233506</v>
      </c>
      <c r="V429" s="208"/>
      <c r="W429" s="180"/>
      <c r="X429" s="207">
        <v>0</v>
      </c>
      <c r="Y429" s="208"/>
      <c r="Z429" s="180"/>
      <c r="AA429" s="180"/>
      <c r="AB429" s="144" t="s">
        <v>789</v>
      </c>
    </row>
    <row r="430" spans="1:28" s="143" customFormat="1" ht="12.75" customHeight="1" x14ac:dyDescent="0.2">
      <c r="A430" s="209" t="s">
        <v>202</v>
      </c>
      <c r="B430" s="208"/>
      <c r="C430" s="210" t="s">
        <v>150</v>
      </c>
      <c r="D430" s="211"/>
      <c r="E430" s="211"/>
      <c r="F430" s="208"/>
      <c r="G430" s="172">
        <v>6172800</v>
      </c>
      <c r="H430" s="180"/>
      <c r="I430" s="172">
        <v>0</v>
      </c>
      <c r="J430" s="180"/>
      <c r="K430" s="207">
        <v>6172800</v>
      </c>
      <c r="L430" s="208"/>
      <c r="M430" s="180"/>
      <c r="N430" s="207">
        <v>0</v>
      </c>
      <c r="O430" s="208"/>
      <c r="P430" s="180"/>
      <c r="Q430" s="172">
        <v>0</v>
      </c>
      <c r="R430" s="180"/>
      <c r="S430" s="172">
        <v>0</v>
      </c>
      <c r="T430" s="180"/>
      <c r="U430" s="207">
        <v>6172800</v>
      </c>
      <c r="V430" s="208"/>
      <c r="W430" s="180"/>
      <c r="X430" s="207">
        <v>0</v>
      </c>
      <c r="Y430" s="208"/>
      <c r="Z430" s="180"/>
      <c r="AA430" s="180"/>
      <c r="AB430" s="55" t="s">
        <v>794</v>
      </c>
    </row>
    <row r="431" spans="1:28" s="143" customFormat="1" ht="12.75" customHeight="1" x14ac:dyDescent="0.2">
      <c r="A431" s="209" t="s">
        <v>206</v>
      </c>
      <c r="B431" s="208"/>
      <c r="C431" s="210" t="s">
        <v>158</v>
      </c>
      <c r="D431" s="211"/>
      <c r="E431" s="211"/>
      <c r="F431" s="208"/>
      <c r="G431" s="172">
        <v>640707</v>
      </c>
      <c r="H431" s="180"/>
      <c r="I431" s="172">
        <v>0</v>
      </c>
      <c r="J431" s="180"/>
      <c r="K431" s="207">
        <v>640707</v>
      </c>
      <c r="L431" s="208"/>
      <c r="M431" s="180"/>
      <c r="N431" s="207">
        <v>0</v>
      </c>
      <c r="O431" s="208"/>
      <c r="P431" s="180"/>
      <c r="Q431" s="172">
        <v>0</v>
      </c>
      <c r="R431" s="180"/>
      <c r="S431" s="172">
        <v>0</v>
      </c>
      <c r="T431" s="180"/>
      <c r="U431" s="207">
        <v>640707</v>
      </c>
      <c r="V431" s="208"/>
      <c r="W431" s="180"/>
      <c r="X431" s="207">
        <v>0</v>
      </c>
      <c r="Y431" s="208"/>
      <c r="Z431" s="180"/>
      <c r="AA431" s="180"/>
      <c r="AB431" s="55" t="s">
        <v>817</v>
      </c>
    </row>
    <row r="432" spans="1:28" s="143" customFormat="1" ht="12.75" customHeight="1" x14ac:dyDescent="0.2">
      <c r="A432" s="209" t="s">
        <v>207</v>
      </c>
      <c r="B432" s="208"/>
      <c r="C432" s="210" t="s">
        <v>160</v>
      </c>
      <c r="D432" s="211"/>
      <c r="E432" s="211"/>
      <c r="F432" s="208"/>
      <c r="G432" s="172">
        <v>265305</v>
      </c>
      <c r="H432" s="180"/>
      <c r="I432" s="172">
        <v>0</v>
      </c>
      <c r="J432" s="180"/>
      <c r="K432" s="207">
        <v>265305</v>
      </c>
      <c r="L432" s="208"/>
      <c r="M432" s="180"/>
      <c r="N432" s="207">
        <v>0</v>
      </c>
      <c r="O432" s="208"/>
      <c r="P432" s="180"/>
      <c r="Q432" s="172">
        <v>0</v>
      </c>
      <c r="R432" s="180"/>
      <c r="S432" s="172">
        <v>0</v>
      </c>
      <c r="T432" s="180"/>
      <c r="U432" s="207">
        <v>265305</v>
      </c>
      <c r="V432" s="208"/>
      <c r="W432" s="180"/>
      <c r="X432" s="207">
        <v>0</v>
      </c>
      <c r="Y432" s="208"/>
      <c r="Z432" s="180"/>
      <c r="AA432" s="180"/>
      <c r="AB432" s="55" t="s">
        <v>821</v>
      </c>
    </row>
    <row r="433" spans="1:28" s="143" customFormat="1" ht="12.75" customHeight="1" x14ac:dyDescent="0.2">
      <c r="A433" s="209" t="s">
        <v>210</v>
      </c>
      <c r="B433" s="208"/>
      <c r="C433" s="210" t="s">
        <v>166</v>
      </c>
      <c r="D433" s="211"/>
      <c r="E433" s="211"/>
      <c r="F433" s="208"/>
      <c r="G433" s="172">
        <v>265305</v>
      </c>
      <c r="H433" s="180"/>
      <c r="I433" s="172">
        <v>0</v>
      </c>
      <c r="J433" s="180"/>
      <c r="K433" s="207">
        <v>265305</v>
      </c>
      <c r="L433" s="208"/>
      <c r="M433" s="180"/>
      <c r="N433" s="207">
        <v>0</v>
      </c>
      <c r="O433" s="208"/>
      <c r="P433" s="180"/>
      <c r="Q433" s="172">
        <v>0</v>
      </c>
      <c r="R433" s="180"/>
      <c r="S433" s="172">
        <v>0</v>
      </c>
      <c r="T433" s="180"/>
      <c r="U433" s="207">
        <v>265305</v>
      </c>
      <c r="V433" s="208"/>
      <c r="W433" s="180"/>
      <c r="X433" s="207">
        <v>0</v>
      </c>
      <c r="Y433" s="208"/>
      <c r="Z433" s="180"/>
      <c r="AA433" s="180"/>
      <c r="AB433" s="55" t="s">
        <v>830</v>
      </c>
    </row>
    <row r="434" spans="1:28" s="143" customFormat="1" ht="12.75" customHeight="1" x14ac:dyDescent="0.2">
      <c r="A434" s="209" t="s">
        <v>227</v>
      </c>
      <c r="B434" s="208"/>
      <c r="C434" s="210" t="s">
        <v>195</v>
      </c>
      <c r="D434" s="211"/>
      <c r="E434" s="211"/>
      <c r="F434" s="208"/>
      <c r="G434" s="172">
        <v>225405</v>
      </c>
      <c r="H434" s="180"/>
      <c r="I434" s="172">
        <v>0</v>
      </c>
      <c r="J434" s="180"/>
      <c r="K434" s="207">
        <v>225405</v>
      </c>
      <c r="L434" s="208"/>
      <c r="M434" s="180"/>
      <c r="N434" s="207">
        <v>0</v>
      </c>
      <c r="O434" s="208"/>
      <c r="P434" s="180"/>
      <c r="Q434" s="172">
        <v>0</v>
      </c>
      <c r="R434" s="180"/>
      <c r="S434" s="172">
        <v>0</v>
      </c>
      <c r="T434" s="180"/>
      <c r="U434" s="207">
        <v>225405</v>
      </c>
      <c r="V434" s="208"/>
      <c r="W434" s="180"/>
      <c r="X434" s="207">
        <v>0</v>
      </c>
      <c r="Y434" s="208"/>
      <c r="Z434" s="180"/>
      <c r="AA434" s="180"/>
      <c r="AB434" s="144" t="s">
        <v>867</v>
      </c>
    </row>
    <row r="435" spans="1:28" s="143" customFormat="1" ht="12.75" customHeight="1" x14ac:dyDescent="0.2">
      <c r="A435" s="209" t="s">
        <v>228</v>
      </c>
      <c r="B435" s="208"/>
      <c r="C435" s="210" t="s">
        <v>197</v>
      </c>
      <c r="D435" s="211"/>
      <c r="E435" s="211"/>
      <c r="F435" s="208"/>
      <c r="G435" s="172">
        <v>95423</v>
      </c>
      <c r="H435" s="180"/>
      <c r="I435" s="172">
        <v>0</v>
      </c>
      <c r="J435" s="180"/>
      <c r="K435" s="207">
        <v>95423</v>
      </c>
      <c r="L435" s="208"/>
      <c r="M435" s="180"/>
      <c r="N435" s="207">
        <v>0</v>
      </c>
      <c r="O435" s="208"/>
      <c r="P435" s="180"/>
      <c r="Q435" s="172">
        <v>0</v>
      </c>
      <c r="R435" s="180"/>
      <c r="S435" s="172">
        <v>0</v>
      </c>
      <c r="T435" s="180"/>
      <c r="U435" s="207">
        <v>95423</v>
      </c>
      <c r="V435" s="208"/>
      <c r="W435" s="180"/>
      <c r="X435" s="207">
        <v>0</v>
      </c>
      <c r="Y435" s="208"/>
      <c r="Z435" s="180"/>
      <c r="AA435" s="180"/>
      <c r="AB435" s="144" t="s">
        <v>867</v>
      </c>
    </row>
    <row r="436" spans="1:28" s="143" customFormat="1" ht="12.75" customHeight="1" x14ac:dyDescent="0.2">
      <c r="A436" s="209" t="s">
        <v>229</v>
      </c>
      <c r="B436" s="208"/>
      <c r="C436" s="210" t="s">
        <v>230</v>
      </c>
      <c r="D436" s="211"/>
      <c r="E436" s="211"/>
      <c r="F436" s="208"/>
      <c r="G436" s="172">
        <v>126878</v>
      </c>
      <c r="H436" s="180"/>
      <c r="I436" s="172">
        <v>0</v>
      </c>
      <c r="J436" s="180"/>
      <c r="K436" s="207">
        <v>126878</v>
      </c>
      <c r="L436" s="208"/>
      <c r="M436" s="180"/>
      <c r="N436" s="207">
        <v>0</v>
      </c>
      <c r="O436" s="208"/>
      <c r="P436" s="180"/>
      <c r="Q436" s="172">
        <v>0</v>
      </c>
      <c r="R436" s="180"/>
      <c r="S436" s="172">
        <v>0</v>
      </c>
      <c r="T436" s="180"/>
      <c r="U436" s="207">
        <v>126878</v>
      </c>
      <c r="V436" s="208"/>
      <c r="W436" s="180"/>
      <c r="X436" s="207">
        <v>0</v>
      </c>
      <c r="Y436" s="208"/>
      <c r="Z436" s="180"/>
      <c r="AA436" s="180"/>
      <c r="AB436" s="144" t="s">
        <v>867</v>
      </c>
    </row>
    <row r="437" spans="1:28" s="143" customFormat="1" ht="12.75" customHeight="1" x14ac:dyDescent="0.2">
      <c r="A437" s="209" t="s">
        <v>1517</v>
      </c>
      <c r="B437" s="208"/>
      <c r="C437" s="210" t="s">
        <v>778</v>
      </c>
      <c r="D437" s="211"/>
      <c r="E437" s="211"/>
      <c r="F437" s="208"/>
      <c r="G437" s="172">
        <v>162392</v>
      </c>
      <c r="H437" s="180"/>
      <c r="I437" s="172">
        <v>0</v>
      </c>
      <c r="J437" s="180"/>
      <c r="K437" s="207">
        <v>162392</v>
      </c>
      <c r="L437" s="208"/>
      <c r="M437" s="180"/>
      <c r="N437" s="207">
        <v>0</v>
      </c>
      <c r="O437" s="208"/>
      <c r="P437" s="180"/>
      <c r="Q437" s="172">
        <v>0</v>
      </c>
      <c r="R437" s="180"/>
      <c r="S437" s="172">
        <v>0</v>
      </c>
      <c r="T437" s="180"/>
      <c r="U437" s="207">
        <v>162392</v>
      </c>
      <c r="V437" s="208"/>
      <c r="W437" s="180"/>
      <c r="X437" s="207">
        <v>0</v>
      </c>
      <c r="Y437" s="208"/>
      <c r="Z437" s="180"/>
      <c r="AA437" s="180"/>
      <c r="AB437" s="144" t="s">
        <v>891</v>
      </c>
    </row>
    <row r="438" spans="1:28" s="143" customFormat="1" ht="12.75" customHeight="1" x14ac:dyDescent="0.2">
      <c r="A438" s="209" t="s">
        <v>1611</v>
      </c>
      <c r="B438" s="208"/>
      <c r="C438" s="210" t="s">
        <v>782</v>
      </c>
      <c r="D438" s="211"/>
      <c r="E438" s="211"/>
      <c r="F438" s="208"/>
      <c r="G438" s="172">
        <v>126124</v>
      </c>
      <c r="H438" s="180"/>
      <c r="I438" s="172">
        <v>0</v>
      </c>
      <c r="J438" s="180"/>
      <c r="K438" s="207">
        <v>126124</v>
      </c>
      <c r="L438" s="208"/>
      <c r="M438" s="180"/>
      <c r="N438" s="207">
        <v>0</v>
      </c>
      <c r="O438" s="208"/>
      <c r="P438" s="180"/>
      <c r="Q438" s="172">
        <v>0</v>
      </c>
      <c r="R438" s="180"/>
      <c r="S438" s="172">
        <v>0</v>
      </c>
      <c r="T438" s="180"/>
      <c r="U438" s="207">
        <v>126124</v>
      </c>
      <c r="V438" s="208"/>
      <c r="W438" s="180"/>
      <c r="X438" s="207">
        <v>0</v>
      </c>
      <c r="Y438" s="208"/>
      <c r="Z438" s="180"/>
      <c r="AA438" s="180"/>
      <c r="AB438" s="144" t="s">
        <v>891</v>
      </c>
    </row>
    <row r="439" spans="1:28" s="2" customFormat="1" ht="12.75" customHeight="1" x14ac:dyDescent="0.2">
      <c r="A439" s="209" t="s">
        <v>231</v>
      </c>
      <c r="B439" s="208"/>
      <c r="C439" s="210" t="s">
        <v>232</v>
      </c>
      <c r="D439" s="211"/>
      <c r="E439" s="211"/>
      <c r="F439" s="208"/>
      <c r="G439" s="172">
        <v>2020886</v>
      </c>
      <c r="H439" s="180"/>
      <c r="I439" s="172">
        <v>0</v>
      </c>
      <c r="J439" s="180"/>
      <c r="K439" s="207">
        <v>2020886</v>
      </c>
      <c r="L439" s="208"/>
      <c r="M439" s="180"/>
      <c r="N439" s="207">
        <v>0</v>
      </c>
      <c r="O439" s="208"/>
      <c r="P439" s="180"/>
      <c r="Q439" s="172">
        <v>0</v>
      </c>
      <c r="R439" s="180"/>
      <c r="S439" s="172">
        <v>0</v>
      </c>
      <c r="T439" s="180"/>
      <c r="U439" s="207">
        <v>2020886</v>
      </c>
      <c r="V439" s="208"/>
      <c r="W439" s="180"/>
      <c r="X439" s="207">
        <v>0</v>
      </c>
      <c r="Y439" s="208"/>
      <c r="Z439" s="180"/>
      <c r="AA439" s="180"/>
      <c r="AB439" s="144" t="s">
        <v>899</v>
      </c>
    </row>
    <row r="440" spans="1:28" s="2" customFormat="1" ht="12.75" customHeight="1" x14ac:dyDescent="0.2">
      <c r="A440" s="209" t="s">
        <v>237</v>
      </c>
      <c r="B440" s="208"/>
      <c r="C440" s="210" t="s">
        <v>238</v>
      </c>
      <c r="D440" s="211"/>
      <c r="E440" s="211"/>
      <c r="F440" s="208"/>
      <c r="G440" s="172">
        <v>5017871</v>
      </c>
      <c r="H440" s="180"/>
      <c r="I440" s="172">
        <v>0</v>
      </c>
      <c r="J440" s="180"/>
      <c r="K440" s="207">
        <v>5017871</v>
      </c>
      <c r="L440" s="208"/>
      <c r="M440" s="180"/>
      <c r="N440" s="207">
        <v>0</v>
      </c>
      <c r="O440" s="208"/>
      <c r="P440" s="180"/>
      <c r="Q440" s="172">
        <v>0</v>
      </c>
      <c r="R440" s="180"/>
      <c r="S440" s="172">
        <v>0</v>
      </c>
      <c r="T440" s="180"/>
      <c r="U440" s="207">
        <v>5017871</v>
      </c>
      <c r="V440" s="208"/>
      <c r="W440" s="180"/>
      <c r="X440" s="207">
        <v>0</v>
      </c>
      <c r="Y440" s="208"/>
      <c r="Z440" s="180"/>
      <c r="AA440" s="180"/>
      <c r="AB440" s="55" t="s">
        <v>921</v>
      </c>
    </row>
    <row r="441" spans="1:28" s="2" customFormat="1" ht="12.75" customHeight="1" x14ac:dyDescent="0.2">
      <c r="A441" s="209" t="s">
        <v>239</v>
      </c>
      <c r="B441" s="208"/>
      <c r="C441" s="210" t="s">
        <v>240</v>
      </c>
      <c r="D441" s="211"/>
      <c r="E441" s="211"/>
      <c r="F441" s="208"/>
      <c r="G441" s="172">
        <v>1600000</v>
      </c>
      <c r="H441" s="180"/>
      <c r="I441" s="172">
        <v>0</v>
      </c>
      <c r="J441" s="180"/>
      <c r="K441" s="207">
        <v>1600000</v>
      </c>
      <c r="L441" s="208"/>
      <c r="M441" s="180"/>
      <c r="N441" s="207">
        <v>0</v>
      </c>
      <c r="O441" s="208"/>
      <c r="P441" s="180"/>
      <c r="Q441" s="172">
        <v>0</v>
      </c>
      <c r="R441" s="180"/>
      <c r="S441" s="172">
        <v>0</v>
      </c>
      <c r="T441" s="180"/>
      <c r="U441" s="207">
        <v>1600000</v>
      </c>
      <c r="V441" s="208"/>
      <c r="W441" s="180"/>
      <c r="X441" s="207">
        <v>0</v>
      </c>
      <c r="Y441" s="208"/>
      <c r="Z441" s="180"/>
      <c r="AA441" s="180"/>
      <c r="AB441" s="55" t="s">
        <v>921</v>
      </c>
    </row>
    <row r="442" spans="1:28" s="2" customFormat="1" ht="12.75" customHeight="1" x14ac:dyDescent="0.2">
      <c r="A442" s="209" t="s">
        <v>241</v>
      </c>
      <c r="B442" s="208"/>
      <c r="C442" s="210" t="s">
        <v>242</v>
      </c>
      <c r="D442" s="211"/>
      <c r="E442" s="211"/>
      <c r="F442" s="208"/>
      <c r="G442" s="172">
        <v>3040000</v>
      </c>
      <c r="H442" s="180"/>
      <c r="I442" s="172">
        <v>0</v>
      </c>
      <c r="J442" s="180"/>
      <c r="K442" s="207">
        <v>3040000</v>
      </c>
      <c r="L442" s="208"/>
      <c r="M442" s="180"/>
      <c r="N442" s="207">
        <v>0</v>
      </c>
      <c r="O442" s="208"/>
      <c r="P442" s="180"/>
      <c r="Q442" s="172">
        <v>0</v>
      </c>
      <c r="R442" s="180"/>
      <c r="S442" s="172">
        <v>0</v>
      </c>
      <c r="T442" s="180"/>
      <c r="U442" s="207">
        <v>3040000</v>
      </c>
      <c r="V442" s="208"/>
      <c r="W442" s="180"/>
      <c r="X442" s="207">
        <v>0</v>
      </c>
      <c r="Y442" s="208"/>
      <c r="Z442" s="180"/>
      <c r="AA442" s="180"/>
      <c r="AB442" s="55" t="s">
        <v>921</v>
      </c>
    </row>
    <row r="443" spans="1:28" s="2" customFormat="1" ht="12.75" customHeight="1" x14ac:dyDescent="0.2">
      <c r="A443" s="209" t="s">
        <v>1518</v>
      </c>
      <c r="B443" s="208"/>
      <c r="C443" s="210" t="s">
        <v>1519</v>
      </c>
      <c r="D443" s="211"/>
      <c r="E443" s="211"/>
      <c r="F443" s="208"/>
      <c r="G443" s="172">
        <v>487176</v>
      </c>
      <c r="H443" s="180"/>
      <c r="I443" s="172">
        <v>0</v>
      </c>
      <c r="J443" s="180"/>
      <c r="K443" s="207">
        <v>487176</v>
      </c>
      <c r="L443" s="208"/>
      <c r="M443" s="180"/>
      <c r="N443" s="207">
        <v>0</v>
      </c>
      <c r="O443" s="208"/>
      <c r="P443" s="180"/>
      <c r="Q443" s="172">
        <v>0</v>
      </c>
      <c r="R443" s="180"/>
      <c r="S443" s="172">
        <v>0</v>
      </c>
      <c r="T443" s="180"/>
      <c r="U443" s="207">
        <v>487176</v>
      </c>
      <c r="V443" s="208"/>
      <c r="W443" s="180"/>
      <c r="X443" s="207">
        <v>0</v>
      </c>
      <c r="Y443" s="208"/>
      <c r="Z443" s="180"/>
      <c r="AA443" s="180"/>
      <c r="AB443" s="55" t="s">
        <v>921</v>
      </c>
    </row>
    <row r="444" spans="1:28" s="2" customFormat="1" ht="12.75" customHeight="1" x14ac:dyDescent="0.2">
      <c r="A444" s="209" t="s">
        <v>1612</v>
      </c>
      <c r="B444" s="208"/>
      <c r="C444" s="210" t="s">
        <v>1613</v>
      </c>
      <c r="D444" s="211"/>
      <c r="E444" s="211"/>
      <c r="F444" s="208"/>
      <c r="G444" s="172">
        <v>409903</v>
      </c>
      <c r="H444" s="180"/>
      <c r="I444" s="172">
        <v>0</v>
      </c>
      <c r="J444" s="180"/>
      <c r="K444" s="207">
        <v>409903</v>
      </c>
      <c r="L444" s="208"/>
      <c r="M444" s="180"/>
      <c r="N444" s="207">
        <v>0</v>
      </c>
      <c r="O444" s="208"/>
      <c r="P444" s="180"/>
      <c r="Q444" s="172">
        <v>0</v>
      </c>
      <c r="R444" s="180"/>
      <c r="S444" s="172">
        <v>0</v>
      </c>
      <c r="T444" s="180"/>
      <c r="U444" s="207">
        <v>409903</v>
      </c>
      <c r="V444" s="208"/>
      <c r="W444" s="180"/>
      <c r="X444" s="207">
        <v>0</v>
      </c>
      <c r="Y444" s="208"/>
      <c r="Z444" s="180"/>
      <c r="AA444" s="180"/>
      <c r="AB444" s="55" t="s">
        <v>921</v>
      </c>
    </row>
    <row r="445" spans="1:28" s="2" customFormat="1" ht="12.75" customHeight="1" x14ac:dyDescent="0.2">
      <c r="A445" s="209" t="s">
        <v>243</v>
      </c>
      <c r="B445" s="208"/>
      <c r="C445" s="210" t="s">
        <v>244</v>
      </c>
      <c r="D445" s="211"/>
      <c r="E445" s="211"/>
      <c r="F445" s="208"/>
      <c r="G445" s="172">
        <v>4200000</v>
      </c>
      <c r="H445" s="180"/>
      <c r="I445" s="172">
        <v>0</v>
      </c>
      <c r="J445" s="180"/>
      <c r="K445" s="207">
        <v>4200000</v>
      </c>
      <c r="L445" s="208"/>
      <c r="M445" s="180"/>
      <c r="N445" s="207">
        <v>0</v>
      </c>
      <c r="O445" s="208"/>
      <c r="P445" s="180"/>
      <c r="Q445" s="172">
        <v>0</v>
      </c>
      <c r="R445" s="180"/>
      <c r="S445" s="172">
        <v>0</v>
      </c>
      <c r="T445" s="180"/>
      <c r="U445" s="207">
        <v>4200000</v>
      </c>
      <c r="V445" s="208"/>
      <c r="W445" s="180"/>
      <c r="X445" s="207">
        <v>0</v>
      </c>
      <c r="Y445" s="208"/>
      <c r="Z445" s="180"/>
      <c r="AA445" s="180"/>
      <c r="AB445" s="55" t="s">
        <v>921</v>
      </c>
    </row>
    <row r="446" spans="1:28" s="2" customFormat="1" ht="12.75" customHeight="1" x14ac:dyDescent="0.2">
      <c r="A446" s="209" t="s">
        <v>245</v>
      </c>
      <c r="B446" s="208"/>
      <c r="C446" s="210" t="s">
        <v>246</v>
      </c>
      <c r="D446" s="211"/>
      <c r="E446" s="211"/>
      <c r="F446" s="208"/>
      <c r="G446" s="172">
        <v>700000</v>
      </c>
      <c r="H446" s="180"/>
      <c r="I446" s="172">
        <v>0</v>
      </c>
      <c r="J446" s="180"/>
      <c r="K446" s="207">
        <v>700000</v>
      </c>
      <c r="L446" s="208"/>
      <c r="M446" s="180"/>
      <c r="N446" s="207">
        <v>0</v>
      </c>
      <c r="O446" s="208"/>
      <c r="P446" s="180"/>
      <c r="Q446" s="172">
        <v>0</v>
      </c>
      <c r="R446" s="180"/>
      <c r="S446" s="172">
        <v>0</v>
      </c>
      <c r="T446" s="180"/>
      <c r="U446" s="207">
        <v>700000</v>
      </c>
      <c r="V446" s="208"/>
      <c r="W446" s="180"/>
      <c r="X446" s="207">
        <v>0</v>
      </c>
      <c r="Y446" s="208"/>
      <c r="Z446" s="180"/>
      <c r="AA446" s="180"/>
      <c r="AB446" s="55" t="s">
        <v>921</v>
      </c>
    </row>
    <row r="447" spans="1:28" ht="12.75" customHeight="1" x14ac:dyDescent="0.2">
      <c r="A447" s="209" t="s">
        <v>1460</v>
      </c>
      <c r="B447" s="208"/>
      <c r="C447" s="210" t="s">
        <v>1461</v>
      </c>
      <c r="D447" s="211"/>
      <c r="E447" s="211"/>
      <c r="F447" s="208"/>
      <c r="G447" s="172">
        <v>401852</v>
      </c>
      <c r="H447" s="180"/>
      <c r="I447" s="172">
        <v>0</v>
      </c>
      <c r="J447" s="180"/>
      <c r="K447" s="207">
        <v>401852</v>
      </c>
      <c r="L447" s="208"/>
      <c r="M447" s="180"/>
      <c r="N447" s="207">
        <v>0</v>
      </c>
      <c r="O447" s="208"/>
      <c r="P447" s="180"/>
      <c r="Q447" s="172">
        <v>0</v>
      </c>
      <c r="R447" s="180"/>
      <c r="S447" s="172">
        <v>0</v>
      </c>
      <c r="T447" s="180"/>
      <c r="U447" s="207">
        <v>401852</v>
      </c>
      <c r="V447" s="208"/>
      <c r="W447" s="180"/>
      <c r="X447" s="207">
        <v>0</v>
      </c>
      <c r="Y447" s="208"/>
      <c r="Z447" s="180"/>
      <c r="AA447" s="180"/>
      <c r="AB447" s="55" t="s">
        <v>942</v>
      </c>
    </row>
    <row r="448" spans="1:28" ht="12.75" customHeight="1" x14ac:dyDescent="0.2">
      <c r="A448" s="209" t="s">
        <v>1366</v>
      </c>
      <c r="B448" s="208"/>
      <c r="C448" s="210" t="s">
        <v>951</v>
      </c>
      <c r="D448" s="211"/>
      <c r="E448" s="211"/>
      <c r="F448" s="208"/>
      <c r="G448" s="172">
        <v>1192559</v>
      </c>
      <c r="H448" s="180"/>
      <c r="I448" s="172">
        <v>0</v>
      </c>
      <c r="J448" s="180"/>
      <c r="K448" s="207">
        <v>1192559</v>
      </c>
      <c r="L448" s="208"/>
      <c r="M448" s="180"/>
      <c r="N448" s="207">
        <v>0</v>
      </c>
      <c r="O448" s="208"/>
      <c r="P448" s="180"/>
      <c r="Q448" s="172">
        <v>0</v>
      </c>
      <c r="R448" s="180"/>
      <c r="S448" s="172">
        <v>0</v>
      </c>
      <c r="T448" s="180"/>
      <c r="U448" s="207">
        <v>1192559</v>
      </c>
      <c r="V448" s="208"/>
      <c r="W448" s="180"/>
      <c r="X448" s="207">
        <v>0</v>
      </c>
      <c r="Y448" s="208"/>
      <c r="Z448" s="180"/>
      <c r="AA448" s="180"/>
      <c r="AB448" s="55" t="s">
        <v>950</v>
      </c>
    </row>
    <row r="449" spans="1:28" ht="12.75" customHeight="1" x14ac:dyDescent="0.2">
      <c r="A449" s="209" t="s">
        <v>1319</v>
      </c>
      <c r="B449" s="208"/>
      <c r="C449" s="210" t="s">
        <v>967</v>
      </c>
      <c r="D449" s="211"/>
      <c r="E449" s="211"/>
      <c r="F449" s="208"/>
      <c r="G449" s="172">
        <v>17517</v>
      </c>
      <c r="H449" s="180"/>
      <c r="I449" s="172">
        <v>0</v>
      </c>
      <c r="J449" s="180"/>
      <c r="K449" s="207">
        <v>17517</v>
      </c>
      <c r="L449" s="208"/>
      <c r="M449" s="180"/>
      <c r="N449" s="207">
        <v>0</v>
      </c>
      <c r="O449" s="208"/>
      <c r="P449" s="180"/>
      <c r="Q449" s="172">
        <v>0</v>
      </c>
      <c r="R449" s="180"/>
      <c r="S449" s="172">
        <v>0</v>
      </c>
      <c r="T449" s="180"/>
      <c r="U449" s="207">
        <v>17517</v>
      </c>
      <c r="V449" s="208"/>
      <c r="W449" s="180"/>
      <c r="X449" s="207">
        <v>0</v>
      </c>
      <c r="Y449" s="208"/>
      <c r="Z449" s="180"/>
      <c r="AA449" s="180"/>
      <c r="AB449" s="55" t="s">
        <v>966</v>
      </c>
    </row>
    <row r="450" spans="1:28" ht="12.75" customHeight="1" x14ac:dyDescent="0.2">
      <c r="A450" s="209" t="s">
        <v>253</v>
      </c>
      <c r="B450" s="208"/>
      <c r="C450" s="210" t="s">
        <v>254</v>
      </c>
      <c r="D450" s="211"/>
      <c r="E450" s="211"/>
      <c r="F450" s="208"/>
      <c r="G450" s="172">
        <v>4810650</v>
      </c>
      <c r="H450" s="180"/>
      <c r="I450" s="172">
        <v>0</v>
      </c>
      <c r="J450" s="180"/>
      <c r="K450" s="207">
        <v>4810650</v>
      </c>
      <c r="L450" s="208"/>
      <c r="M450" s="180"/>
      <c r="N450" s="207">
        <v>0</v>
      </c>
      <c r="O450" s="208"/>
      <c r="P450" s="180"/>
      <c r="Q450" s="172">
        <v>0</v>
      </c>
      <c r="R450" s="180"/>
      <c r="S450" s="172">
        <v>0</v>
      </c>
      <c r="T450" s="180"/>
      <c r="U450" s="207">
        <v>4810650</v>
      </c>
      <c r="V450" s="208"/>
      <c r="W450" s="180"/>
      <c r="X450" s="207">
        <v>0</v>
      </c>
      <c r="Y450" s="208"/>
      <c r="Z450" s="180"/>
      <c r="AA450" s="180"/>
      <c r="AB450" s="55" t="s">
        <v>968</v>
      </c>
    </row>
    <row r="451" spans="1:28" ht="12.75" customHeight="1" x14ac:dyDescent="0.2">
      <c r="A451" s="209" t="s">
        <v>1462</v>
      </c>
      <c r="B451" s="208"/>
      <c r="C451" s="210" t="s">
        <v>1463</v>
      </c>
      <c r="D451" s="211"/>
      <c r="E451" s="211"/>
      <c r="F451" s="208"/>
      <c r="G451" s="172">
        <v>3853174</v>
      </c>
      <c r="H451" s="180"/>
      <c r="I451" s="172">
        <v>0</v>
      </c>
      <c r="J451" s="180"/>
      <c r="K451" s="207">
        <v>3853174</v>
      </c>
      <c r="L451" s="208"/>
      <c r="M451" s="180"/>
      <c r="N451" s="207">
        <v>0</v>
      </c>
      <c r="O451" s="208"/>
      <c r="P451" s="180"/>
      <c r="Q451" s="172">
        <v>0</v>
      </c>
      <c r="R451" s="180"/>
      <c r="S451" s="172">
        <v>0</v>
      </c>
      <c r="T451" s="180"/>
      <c r="U451" s="207">
        <v>3853174</v>
      </c>
      <c r="V451" s="208"/>
      <c r="W451" s="180"/>
      <c r="X451" s="207">
        <v>0</v>
      </c>
      <c r="Y451" s="208"/>
      <c r="Z451" s="180"/>
      <c r="AA451" s="180"/>
      <c r="AB451" s="55" t="s">
        <v>977</v>
      </c>
    </row>
    <row r="452" spans="1:28" ht="12.75" customHeight="1" x14ac:dyDescent="0.2">
      <c r="A452" s="209" t="s">
        <v>1335</v>
      </c>
      <c r="B452" s="208"/>
      <c r="C452" s="210" t="s">
        <v>982</v>
      </c>
      <c r="D452" s="211"/>
      <c r="E452" s="211"/>
      <c r="F452" s="208"/>
      <c r="G452" s="172">
        <v>276943</v>
      </c>
      <c r="H452" s="180"/>
      <c r="I452" s="172">
        <v>0</v>
      </c>
      <c r="J452" s="180"/>
      <c r="K452" s="207">
        <v>276943</v>
      </c>
      <c r="L452" s="208"/>
      <c r="M452" s="180"/>
      <c r="N452" s="207">
        <v>0</v>
      </c>
      <c r="O452" s="208"/>
      <c r="P452" s="180"/>
      <c r="Q452" s="172">
        <v>0</v>
      </c>
      <c r="R452" s="180"/>
      <c r="S452" s="172">
        <v>0</v>
      </c>
      <c r="T452" s="180"/>
      <c r="U452" s="207">
        <v>276943</v>
      </c>
      <c r="V452" s="208"/>
      <c r="W452" s="180"/>
      <c r="X452" s="207">
        <v>0</v>
      </c>
      <c r="Y452" s="208"/>
      <c r="Z452" s="180"/>
      <c r="AA452" s="180"/>
      <c r="AB452" s="55" t="s">
        <v>981</v>
      </c>
    </row>
    <row r="453" spans="1:28" ht="12.75" customHeight="1" x14ac:dyDescent="0.2">
      <c r="A453" s="209" t="s">
        <v>1345</v>
      </c>
      <c r="B453" s="208"/>
      <c r="C453" s="210" t="s">
        <v>1346</v>
      </c>
      <c r="D453" s="211"/>
      <c r="E453" s="211"/>
      <c r="F453" s="208"/>
      <c r="G453" s="172">
        <v>56950</v>
      </c>
      <c r="H453" s="180"/>
      <c r="I453" s="172">
        <v>0</v>
      </c>
      <c r="J453" s="180"/>
      <c r="K453" s="207">
        <v>56950</v>
      </c>
      <c r="L453" s="208"/>
      <c r="M453" s="180"/>
      <c r="N453" s="207">
        <v>0</v>
      </c>
      <c r="O453" s="208"/>
      <c r="P453" s="180"/>
      <c r="Q453" s="172">
        <v>0</v>
      </c>
      <c r="R453" s="180"/>
      <c r="S453" s="172">
        <v>0</v>
      </c>
      <c r="T453" s="180"/>
      <c r="U453" s="207">
        <v>56950</v>
      </c>
      <c r="V453" s="208"/>
      <c r="W453" s="180"/>
      <c r="X453" s="207">
        <v>0</v>
      </c>
      <c r="Y453" s="208"/>
      <c r="Z453" s="180"/>
      <c r="AA453" s="180"/>
      <c r="AB453" s="55" t="s">
        <v>987</v>
      </c>
    </row>
    <row r="454" spans="1:28" ht="12.75" customHeight="1" x14ac:dyDescent="0.2">
      <c r="A454" s="209" t="s">
        <v>1318</v>
      </c>
      <c r="B454" s="208"/>
      <c r="C454" s="210" t="s">
        <v>1317</v>
      </c>
      <c r="D454" s="211"/>
      <c r="E454" s="211"/>
      <c r="F454" s="208"/>
      <c r="G454" s="172">
        <v>874987</v>
      </c>
      <c r="H454" s="180"/>
      <c r="I454" s="172">
        <v>0</v>
      </c>
      <c r="J454" s="180"/>
      <c r="K454" s="207">
        <v>874987</v>
      </c>
      <c r="L454" s="208"/>
      <c r="M454" s="180"/>
      <c r="N454" s="207">
        <v>0</v>
      </c>
      <c r="O454" s="208"/>
      <c r="P454" s="180"/>
      <c r="Q454" s="172">
        <v>0</v>
      </c>
      <c r="R454" s="180"/>
      <c r="S454" s="172">
        <v>0</v>
      </c>
      <c r="T454" s="180"/>
      <c r="U454" s="207">
        <v>874987</v>
      </c>
      <c r="V454" s="208"/>
      <c r="W454" s="180"/>
      <c r="X454" s="207">
        <v>0</v>
      </c>
      <c r="Y454" s="208"/>
      <c r="Z454" s="180"/>
      <c r="AA454" s="180"/>
      <c r="AB454" s="55" t="s">
        <v>997</v>
      </c>
    </row>
    <row r="455" spans="1:28" ht="12.75" customHeight="1" x14ac:dyDescent="0.2">
      <c r="A455" s="209" t="s">
        <v>260</v>
      </c>
      <c r="B455" s="208"/>
      <c r="C455" s="210" t="s">
        <v>261</v>
      </c>
      <c r="D455" s="211"/>
      <c r="E455" s="211"/>
      <c r="F455" s="208"/>
      <c r="G455" s="172">
        <v>958264</v>
      </c>
      <c r="H455" s="180"/>
      <c r="I455" s="172">
        <v>0</v>
      </c>
      <c r="J455" s="180"/>
      <c r="K455" s="207">
        <v>958264</v>
      </c>
      <c r="L455" s="208"/>
      <c r="M455" s="180"/>
      <c r="N455" s="207">
        <v>0</v>
      </c>
      <c r="O455" s="208"/>
      <c r="P455" s="180"/>
      <c r="Q455" s="172">
        <v>0</v>
      </c>
      <c r="R455" s="180"/>
      <c r="S455" s="172">
        <v>0</v>
      </c>
      <c r="T455" s="180"/>
      <c r="U455" s="207">
        <v>958264</v>
      </c>
      <c r="V455" s="208"/>
      <c r="W455" s="180"/>
      <c r="X455" s="207">
        <v>0</v>
      </c>
      <c r="Y455" s="208"/>
      <c r="Z455" s="180"/>
      <c r="AA455" s="180"/>
      <c r="AB455" s="55" t="s">
        <v>1008</v>
      </c>
    </row>
    <row r="456" spans="1:28" s="2" customFormat="1" ht="12.75" customHeight="1" x14ac:dyDescent="0.2">
      <c r="A456" s="209" t="s">
        <v>262</v>
      </c>
      <c r="B456" s="208"/>
      <c r="C456" s="210" t="s">
        <v>263</v>
      </c>
      <c r="D456" s="211"/>
      <c r="E456" s="211"/>
      <c r="F456" s="208"/>
      <c r="G456" s="172">
        <v>1702002</v>
      </c>
      <c r="H456" s="180"/>
      <c r="I456" s="172">
        <v>0</v>
      </c>
      <c r="J456" s="180"/>
      <c r="K456" s="207">
        <v>1702002</v>
      </c>
      <c r="L456" s="208"/>
      <c r="M456" s="180"/>
      <c r="N456" s="207">
        <v>0</v>
      </c>
      <c r="O456" s="208"/>
      <c r="P456" s="180"/>
      <c r="Q456" s="172">
        <v>0</v>
      </c>
      <c r="R456" s="180"/>
      <c r="S456" s="172">
        <v>0</v>
      </c>
      <c r="T456" s="180"/>
      <c r="U456" s="207">
        <v>1702002</v>
      </c>
      <c r="V456" s="208"/>
      <c r="W456" s="180"/>
      <c r="X456" s="207">
        <v>0</v>
      </c>
      <c r="Y456" s="208"/>
      <c r="Z456" s="180"/>
      <c r="AA456" s="180"/>
      <c r="AB456" s="55" t="s">
        <v>1009</v>
      </c>
    </row>
    <row r="457" spans="1:28" s="2" customFormat="1" ht="12.75" customHeight="1" x14ac:dyDescent="0.2">
      <c r="A457" s="209" t="s">
        <v>1464</v>
      </c>
      <c r="B457" s="208"/>
      <c r="C457" s="210" t="s">
        <v>264</v>
      </c>
      <c r="D457" s="211"/>
      <c r="E457" s="211"/>
      <c r="F457" s="208"/>
      <c r="G457" s="172">
        <v>115806</v>
      </c>
      <c r="H457" s="180"/>
      <c r="I457" s="172">
        <v>0</v>
      </c>
      <c r="J457" s="180"/>
      <c r="K457" s="207">
        <v>115806</v>
      </c>
      <c r="L457" s="208"/>
      <c r="M457" s="180"/>
      <c r="N457" s="207">
        <v>0</v>
      </c>
      <c r="O457" s="208"/>
      <c r="P457" s="180"/>
      <c r="Q457" s="172">
        <v>0</v>
      </c>
      <c r="R457" s="180"/>
      <c r="S457" s="172">
        <v>0</v>
      </c>
      <c r="T457" s="180"/>
      <c r="U457" s="207">
        <v>115806</v>
      </c>
      <c r="V457" s="208"/>
      <c r="W457" s="180"/>
      <c r="X457" s="207">
        <v>0</v>
      </c>
      <c r="Y457" s="208"/>
      <c r="Z457" s="180"/>
      <c r="AA457" s="180"/>
      <c r="AB457" s="55" t="s">
        <v>1015</v>
      </c>
    </row>
    <row r="458" spans="1:28" s="2" customFormat="1" ht="12.75" customHeight="1" x14ac:dyDescent="0.2">
      <c r="A458" s="209" t="s">
        <v>1552</v>
      </c>
      <c r="B458" s="208"/>
      <c r="C458" s="210" t="s">
        <v>1553</v>
      </c>
      <c r="D458" s="211"/>
      <c r="E458" s="211"/>
      <c r="F458" s="208"/>
      <c r="G458" s="172">
        <v>87822</v>
      </c>
      <c r="H458" s="180"/>
      <c r="I458" s="172">
        <v>0</v>
      </c>
      <c r="J458" s="180"/>
      <c r="K458" s="207">
        <v>87822</v>
      </c>
      <c r="L458" s="208"/>
      <c r="M458" s="180"/>
      <c r="N458" s="207">
        <v>0</v>
      </c>
      <c r="O458" s="208"/>
      <c r="P458" s="180"/>
      <c r="Q458" s="172">
        <v>0</v>
      </c>
      <c r="R458" s="180"/>
      <c r="S458" s="172">
        <v>0</v>
      </c>
      <c r="T458" s="180"/>
      <c r="U458" s="207">
        <v>87822</v>
      </c>
      <c r="V458" s="208"/>
      <c r="W458" s="180"/>
      <c r="X458" s="207">
        <v>0</v>
      </c>
      <c r="Y458" s="208"/>
      <c r="Z458" s="180"/>
      <c r="AA458" s="180"/>
      <c r="AB458" s="55" t="s">
        <v>1028</v>
      </c>
    </row>
    <row r="459" spans="1:28" s="2" customFormat="1" ht="12.75" customHeight="1" x14ac:dyDescent="0.2">
      <c r="A459" s="209" t="s">
        <v>1316</v>
      </c>
      <c r="B459" s="208"/>
      <c r="C459" s="210" t="s">
        <v>1052</v>
      </c>
      <c r="D459" s="211"/>
      <c r="E459" s="211"/>
      <c r="F459" s="208"/>
      <c r="G459" s="172">
        <v>363810</v>
      </c>
      <c r="H459" s="180"/>
      <c r="I459" s="172">
        <v>0</v>
      </c>
      <c r="J459" s="180"/>
      <c r="K459" s="207">
        <v>363810</v>
      </c>
      <c r="L459" s="208"/>
      <c r="M459" s="180"/>
      <c r="N459" s="207">
        <v>0</v>
      </c>
      <c r="O459" s="208"/>
      <c r="P459" s="180"/>
      <c r="Q459" s="172">
        <v>0</v>
      </c>
      <c r="R459" s="180"/>
      <c r="S459" s="172">
        <v>0</v>
      </c>
      <c r="T459" s="180"/>
      <c r="U459" s="207">
        <v>363810</v>
      </c>
      <c r="V459" s="208"/>
      <c r="W459" s="180"/>
      <c r="X459" s="207">
        <v>0</v>
      </c>
      <c r="Y459" s="208"/>
      <c r="Z459" s="180"/>
      <c r="AA459" s="180"/>
      <c r="AB459" s="55" t="s">
        <v>1051</v>
      </c>
    </row>
    <row r="460" spans="1:28" s="2" customFormat="1" ht="12.75" customHeight="1" x14ac:dyDescent="0.2">
      <c r="A460" s="209" t="s">
        <v>1315</v>
      </c>
      <c r="B460" s="208"/>
      <c r="C460" s="210" t="s">
        <v>1314</v>
      </c>
      <c r="D460" s="211"/>
      <c r="E460" s="211"/>
      <c r="F460" s="208"/>
      <c r="G460" s="172">
        <v>1950000</v>
      </c>
      <c r="H460" s="180"/>
      <c r="I460" s="172">
        <v>0</v>
      </c>
      <c r="J460" s="180"/>
      <c r="K460" s="207">
        <v>1950000</v>
      </c>
      <c r="L460" s="208"/>
      <c r="M460" s="180"/>
      <c r="N460" s="207">
        <v>0</v>
      </c>
      <c r="O460" s="208"/>
      <c r="P460" s="180"/>
      <c r="Q460" s="172">
        <v>0</v>
      </c>
      <c r="R460" s="180"/>
      <c r="S460" s="172">
        <v>0</v>
      </c>
      <c r="T460" s="180"/>
      <c r="U460" s="207">
        <v>1950000</v>
      </c>
      <c r="V460" s="208"/>
      <c r="W460" s="180"/>
      <c r="X460" s="207">
        <v>0</v>
      </c>
      <c r="Y460" s="208"/>
      <c r="Z460" s="180"/>
      <c r="AA460" s="180"/>
      <c r="AB460" s="55" t="s">
        <v>1053</v>
      </c>
    </row>
    <row r="461" spans="1:28" s="2" customFormat="1" ht="12.75" customHeight="1" x14ac:dyDescent="0.2">
      <c r="A461" s="209" t="s">
        <v>266</v>
      </c>
      <c r="B461" s="208"/>
      <c r="C461" s="210" t="s">
        <v>267</v>
      </c>
      <c r="D461" s="211"/>
      <c r="E461" s="211"/>
      <c r="F461" s="208"/>
      <c r="G461" s="172">
        <v>160536</v>
      </c>
      <c r="H461" s="180"/>
      <c r="I461" s="172">
        <v>0</v>
      </c>
      <c r="J461" s="180"/>
      <c r="K461" s="207">
        <v>160536</v>
      </c>
      <c r="L461" s="208"/>
      <c r="M461" s="180"/>
      <c r="N461" s="207">
        <v>0</v>
      </c>
      <c r="O461" s="208"/>
      <c r="P461" s="180"/>
      <c r="Q461" s="172">
        <v>0</v>
      </c>
      <c r="R461" s="180"/>
      <c r="S461" s="172">
        <v>0</v>
      </c>
      <c r="T461" s="180"/>
      <c r="U461" s="207">
        <v>160536</v>
      </c>
      <c r="V461" s="208"/>
      <c r="W461" s="180"/>
      <c r="X461" s="207">
        <v>0</v>
      </c>
      <c r="Y461" s="208"/>
      <c r="Z461" s="180"/>
      <c r="AA461" s="180"/>
      <c r="AB461" s="55" t="s">
        <v>1061</v>
      </c>
    </row>
    <row r="462" spans="1:28" s="2" customFormat="1" ht="12.75" customHeight="1" x14ac:dyDescent="0.2">
      <c r="A462" s="209" t="s">
        <v>1336</v>
      </c>
      <c r="B462" s="208"/>
      <c r="C462" s="210" t="s">
        <v>1075</v>
      </c>
      <c r="D462" s="211"/>
      <c r="E462" s="211"/>
      <c r="F462" s="208"/>
      <c r="G462" s="172">
        <v>321323</v>
      </c>
      <c r="H462" s="180"/>
      <c r="I462" s="172">
        <v>0</v>
      </c>
      <c r="J462" s="180"/>
      <c r="K462" s="207">
        <v>321323</v>
      </c>
      <c r="L462" s="208"/>
      <c r="M462" s="180"/>
      <c r="N462" s="207">
        <v>0</v>
      </c>
      <c r="O462" s="208"/>
      <c r="P462" s="180"/>
      <c r="Q462" s="172">
        <v>0</v>
      </c>
      <c r="R462" s="180"/>
      <c r="S462" s="172">
        <v>0</v>
      </c>
      <c r="T462" s="180"/>
      <c r="U462" s="207">
        <v>321323</v>
      </c>
      <c r="V462" s="208"/>
      <c r="W462" s="180"/>
      <c r="X462" s="207">
        <v>0</v>
      </c>
      <c r="Y462" s="208"/>
      <c r="Z462" s="180"/>
      <c r="AA462" s="180"/>
      <c r="AB462" s="55" t="s">
        <v>1074</v>
      </c>
    </row>
    <row r="463" spans="1:28" s="2" customFormat="1" ht="12.75" customHeight="1" x14ac:dyDescent="0.2">
      <c r="A463" s="209" t="s">
        <v>1349</v>
      </c>
      <c r="B463" s="208"/>
      <c r="C463" s="210" t="s">
        <v>1099</v>
      </c>
      <c r="D463" s="211"/>
      <c r="E463" s="211"/>
      <c r="F463" s="208"/>
      <c r="G463" s="172">
        <v>633018</v>
      </c>
      <c r="H463" s="180"/>
      <c r="I463" s="172">
        <v>21940</v>
      </c>
      <c r="J463" s="180"/>
      <c r="K463" s="207">
        <v>611078</v>
      </c>
      <c r="L463" s="208"/>
      <c r="M463" s="180"/>
      <c r="N463" s="207">
        <v>0</v>
      </c>
      <c r="O463" s="208"/>
      <c r="P463" s="180"/>
      <c r="Q463" s="172">
        <v>0</v>
      </c>
      <c r="R463" s="180"/>
      <c r="S463" s="172">
        <v>0</v>
      </c>
      <c r="T463" s="180"/>
      <c r="U463" s="207">
        <v>611078</v>
      </c>
      <c r="V463" s="208"/>
      <c r="W463" s="180"/>
      <c r="X463" s="207">
        <v>0</v>
      </c>
      <c r="Y463" s="208"/>
      <c r="Z463" s="180"/>
      <c r="AA463" s="180"/>
      <c r="AB463" s="55" t="s">
        <v>1098</v>
      </c>
    </row>
    <row r="464" spans="1:28" s="2" customFormat="1" ht="12.75" customHeight="1" x14ac:dyDescent="0.2">
      <c r="A464" s="182"/>
      <c r="B464" s="169"/>
      <c r="C464" s="183"/>
      <c r="D464" s="171"/>
      <c r="E464" s="171"/>
      <c r="F464" s="169"/>
      <c r="G464" s="172"/>
      <c r="H464" s="180"/>
      <c r="I464" s="172"/>
      <c r="J464" s="180"/>
      <c r="K464" s="184"/>
      <c r="L464" s="169"/>
      <c r="M464" s="180"/>
      <c r="N464" s="184"/>
      <c r="O464" s="169"/>
      <c r="P464" s="180"/>
      <c r="Q464" s="172"/>
      <c r="R464" s="180"/>
      <c r="S464" s="172"/>
      <c r="T464" s="180"/>
      <c r="U464" s="184"/>
      <c r="V464" s="169"/>
      <c r="W464" s="180"/>
      <c r="X464" s="184"/>
      <c r="Y464" s="169"/>
      <c r="Z464" s="180"/>
      <c r="AA464" s="180"/>
      <c r="AB464" s="55"/>
    </row>
    <row r="465" spans="1:28" s="2" customFormat="1" ht="12.75" customHeight="1" x14ac:dyDescent="0.2">
      <c r="A465" s="212"/>
      <c r="B465" s="213"/>
      <c r="C465" s="214"/>
      <c r="D465" s="215"/>
      <c r="E465" s="215"/>
      <c r="F465" s="216"/>
      <c r="G465" s="172"/>
      <c r="H465" s="180"/>
      <c r="I465" s="172"/>
      <c r="J465" s="180"/>
      <c r="K465" s="217"/>
      <c r="L465" s="218"/>
      <c r="M465" s="180"/>
      <c r="N465" s="217"/>
      <c r="O465" s="218"/>
      <c r="P465" s="180"/>
      <c r="Q465" s="172"/>
      <c r="R465" s="180"/>
      <c r="S465" s="172"/>
      <c r="T465" s="180"/>
      <c r="U465" s="217"/>
      <c r="V465" s="218"/>
      <c r="W465" s="180"/>
      <c r="X465" s="217"/>
      <c r="Y465" s="218"/>
      <c r="Z465" s="180"/>
      <c r="AA465" s="180"/>
      <c r="AB465" s="55"/>
    </row>
    <row r="466" spans="1:28" s="2" customFormat="1" ht="12.75" customHeight="1" x14ac:dyDescent="0.2">
      <c r="A466" s="209" t="s">
        <v>1537</v>
      </c>
      <c r="B466" s="208"/>
      <c r="C466" s="210" t="s">
        <v>1538</v>
      </c>
      <c r="D466" s="211"/>
      <c r="E466" s="211"/>
      <c r="F466" s="208"/>
      <c r="G466" s="172">
        <v>0</v>
      </c>
      <c r="H466" s="180"/>
      <c r="I466" s="172">
        <v>66090284</v>
      </c>
      <c r="J466" s="180"/>
      <c r="K466" s="207">
        <v>0</v>
      </c>
      <c r="L466" s="208"/>
      <c r="M466" s="180"/>
      <c r="N466" s="207">
        <v>66090284</v>
      </c>
      <c r="O466" s="208"/>
      <c r="P466" s="180"/>
      <c r="Q466" s="172">
        <v>0</v>
      </c>
      <c r="R466" s="180"/>
      <c r="S466" s="172">
        <v>0</v>
      </c>
      <c r="T466" s="180"/>
      <c r="U466" s="207">
        <v>0</v>
      </c>
      <c r="V466" s="208"/>
      <c r="W466" s="180"/>
      <c r="X466" s="207">
        <v>66090284</v>
      </c>
      <c r="Y466" s="208"/>
      <c r="Z466" s="180"/>
      <c r="AA466" s="180"/>
      <c r="AB466" s="55" t="s">
        <v>357</v>
      </c>
    </row>
    <row r="467" spans="1:28" s="2" customFormat="1" ht="12.75" customHeight="1" x14ac:dyDescent="0.2">
      <c r="A467" s="209" t="s">
        <v>1523</v>
      </c>
      <c r="B467" s="208"/>
      <c r="C467" s="210" t="s">
        <v>1524</v>
      </c>
      <c r="D467" s="211"/>
      <c r="E467" s="211"/>
      <c r="F467" s="208"/>
      <c r="G467" s="172">
        <v>0</v>
      </c>
      <c r="H467" s="180"/>
      <c r="I467" s="172">
        <v>4425517</v>
      </c>
      <c r="J467" s="180"/>
      <c r="K467" s="207">
        <v>0</v>
      </c>
      <c r="L467" s="208"/>
      <c r="M467" s="180"/>
      <c r="N467" s="207">
        <v>4425517</v>
      </c>
      <c r="O467" s="208"/>
      <c r="P467" s="180"/>
      <c r="Q467" s="172">
        <v>0</v>
      </c>
      <c r="R467" s="180"/>
      <c r="S467" s="172">
        <v>0</v>
      </c>
      <c r="T467" s="180"/>
      <c r="U467" s="207">
        <v>0</v>
      </c>
      <c r="V467" s="208"/>
      <c r="W467" s="180"/>
      <c r="X467" s="207">
        <v>4425517</v>
      </c>
      <c r="Y467" s="208"/>
      <c r="Z467" s="180"/>
      <c r="AA467" s="180"/>
      <c r="AB467" s="55" t="s">
        <v>357</v>
      </c>
    </row>
    <row r="468" spans="1:28" s="2" customFormat="1" ht="12.75" customHeight="1" x14ac:dyDescent="0.2">
      <c r="A468" s="209" t="s">
        <v>1525</v>
      </c>
      <c r="B468" s="208"/>
      <c r="C468" s="210" t="s">
        <v>1526</v>
      </c>
      <c r="D468" s="211"/>
      <c r="E468" s="211"/>
      <c r="F468" s="208"/>
      <c r="G468" s="172">
        <v>0</v>
      </c>
      <c r="H468" s="180"/>
      <c r="I468" s="172">
        <v>4387628</v>
      </c>
      <c r="J468" s="180"/>
      <c r="K468" s="207">
        <v>0</v>
      </c>
      <c r="L468" s="208"/>
      <c r="M468" s="180"/>
      <c r="N468" s="207">
        <v>4387628</v>
      </c>
      <c r="O468" s="208"/>
      <c r="P468" s="180"/>
      <c r="Q468" s="172">
        <v>0</v>
      </c>
      <c r="R468" s="180"/>
      <c r="S468" s="172">
        <v>0</v>
      </c>
      <c r="T468" s="180"/>
      <c r="U468" s="207">
        <v>0</v>
      </c>
      <c r="V468" s="208"/>
      <c r="W468" s="180"/>
      <c r="X468" s="207">
        <v>4387628</v>
      </c>
      <c r="Y468" s="208"/>
      <c r="Z468" s="180"/>
      <c r="AA468" s="180"/>
      <c r="AB468" s="55" t="s">
        <v>357</v>
      </c>
    </row>
    <row r="469" spans="1:28" s="2" customFormat="1" ht="12.75" customHeight="1" x14ac:dyDescent="0.2">
      <c r="A469" s="209" t="s">
        <v>1618</v>
      </c>
      <c r="B469" s="208"/>
      <c r="C469" s="210" t="s">
        <v>1619</v>
      </c>
      <c r="D469" s="211"/>
      <c r="E469" s="211"/>
      <c r="F469" s="208"/>
      <c r="G469" s="172">
        <v>0</v>
      </c>
      <c r="H469" s="180"/>
      <c r="I469" s="172">
        <v>206440</v>
      </c>
      <c r="J469" s="180"/>
      <c r="K469" s="207">
        <v>0</v>
      </c>
      <c r="L469" s="208"/>
      <c r="M469" s="180"/>
      <c r="N469" s="207">
        <v>206440</v>
      </c>
      <c r="O469" s="208"/>
      <c r="P469" s="180"/>
      <c r="Q469" s="172">
        <v>0</v>
      </c>
      <c r="R469" s="180"/>
      <c r="S469" s="172">
        <v>0</v>
      </c>
      <c r="T469" s="180"/>
      <c r="U469" s="207">
        <v>0</v>
      </c>
      <c r="V469" s="208"/>
      <c r="W469" s="180"/>
      <c r="X469" s="207">
        <v>206440</v>
      </c>
      <c r="Y469" s="208"/>
      <c r="Z469" s="180"/>
      <c r="AA469" s="180"/>
      <c r="AB469" s="55" t="s">
        <v>357</v>
      </c>
    </row>
    <row r="470" spans="1:28" s="2" customFormat="1" ht="12.75" customHeight="1" x14ac:dyDescent="0.2">
      <c r="A470" s="209" t="s">
        <v>147</v>
      </c>
      <c r="B470" s="208"/>
      <c r="C470" s="210" t="s">
        <v>148</v>
      </c>
      <c r="D470" s="211"/>
      <c r="E470" s="211"/>
      <c r="F470" s="208"/>
      <c r="G470" s="172">
        <v>0</v>
      </c>
      <c r="H470" s="180"/>
      <c r="I470" s="172">
        <v>1131947</v>
      </c>
      <c r="J470" s="180"/>
      <c r="K470" s="207">
        <v>0</v>
      </c>
      <c r="L470" s="208"/>
      <c r="M470" s="180"/>
      <c r="N470" s="207">
        <v>1131947</v>
      </c>
      <c r="O470" s="208"/>
      <c r="P470" s="180"/>
      <c r="Q470" s="172">
        <v>0</v>
      </c>
      <c r="R470" s="180"/>
      <c r="S470" s="172">
        <v>0</v>
      </c>
      <c r="T470" s="180"/>
      <c r="U470" s="207">
        <v>0</v>
      </c>
      <c r="V470" s="208"/>
      <c r="W470" s="180"/>
      <c r="X470" s="207">
        <v>1131947</v>
      </c>
      <c r="Y470" s="208"/>
      <c r="Z470" s="180"/>
      <c r="AA470" s="180"/>
      <c r="AB470" s="55" t="s">
        <v>418</v>
      </c>
    </row>
    <row r="471" spans="1:28" s="2" customFormat="1" ht="12.75" customHeight="1" x14ac:dyDescent="0.2">
      <c r="A471" s="209" t="s">
        <v>1450</v>
      </c>
      <c r="B471" s="208"/>
      <c r="C471" s="210" t="s">
        <v>1451</v>
      </c>
      <c r="D471" s="211"/>
      <c r="E471" s="211"/>
      <c r="F471" s="208"/>
      <c r="G471" s="172">
        <v>0</v>
      </c>
      <c r="H471" s="180"/>
      <c r="I471" s="172">
        <v>1320399</v>
      </c>
      <c r="J471" s="180"/>
      <c r="K471" s="207">
        <v>0</v>
      </c>
      <c r="L471" s="208"/>
      <c r="M471" s="180"/>
      <c r="N471" s="207">
        <v>1320399</v>
      </c>
      <c r="O471" s="208"/>
      <c r="P471" s="180"/>
      <c r="Q471" s="172">
        <v>0</v>
      </c>
      <c r="R471" s="180"/>
      <c r="S471" s="172">
        <v>0</v>
      </c>
      <c r="T471" s="180"/>
      <c r="U471" s="207">
        <v>0</v>
      </c>
      <c r="V471" s="208"/>
      <c r="W471" s="180"/>
      <c r="X471" s="207">
        <v>1320399</v>
      </c>
      <c r="Y471" s="208"/>
      <c r="Z471" s="180"/>
      <c r="AA471" s="180"/>
      <c r="AB471" s="55" t="s">
        <v>418</v>
      </c>
    </row>
    <row r="472" spans="1:28" s="2" customFormat="1" ht="12.75" customHeight="1" x14ac:dyDescent="0.2">
      <c r="A472" s="209" t="s">
        <v>1527</v>
      </c>
      <c r="B472" s="208"/>
      <c r="C472" s="210" t="s">
        <v>1528</v>
      </c>
      <c r="D472" s="211"/>
      <c r="E472" s="211"/>
      <c r="F472" s="208"/>
      <c r="G472" s="172">
        <v>263209</v>
      </c>
      <c r="H472" s="180"/>
      <c r="I472" s="172">
        <v>3145110</v>
      </c>
      <c r="J472" s="180"/>
      <c r="K472" s="207">
        <v>0</v>
      </c>
      <c r="L472" s="208"/>
      <c r="M472" s="180"/>
      <c r="N472" s="207">
        <v>2881901</v>
      </c>
      <c r="O472" s="208"/>
      <c r="P472" s="180"/>
      <c r="Q472" s="172">
        <v>0</v>
      </c>
      <c r="R472" s="180"/>
      <c r="S472" s="172">
        <v>0</v>
      </c>
      <c r="T472" s="180"/>
      <c r="U472" s="207">
        <v>0</v>
      </c>
      <c r="V472" s="208"/>
      <c r="W472" s="180"/>
      <c r="X472" s="207">
        <v>2881901</v>
      </c>
      <c r="Y472" s="208"/>
      <c r="Z472" s="180"/>
      <c r="AA472" s="180"/>
      <c r="AB472" s="55" t="s">
        <v>481</v>
      </c>
    </row>
    <row r="473" spans="1:28" s="2" customFormat="1" ht="12.75" customHeight="1" x14ac:dyDescent="0.2">
      <c r="A473" s="209" t="s">
        <v>1529</v>
      </c>
      <c r="B473" s="208"/>
      <c r="C473" s="210" t="s">
        <v>1530</v>
      </c>
      <c r="D473" s="211"/>
      <c r="E473" s="211"/>
      <c r="F473" s="208"/>
      <c r="G473" s="172">
        <v>390000</v>
      </c>
      <c r="H473" s="180"/>
      <c r="I473" s="172">
        <v>23192220</v>
      </c>
      <c r="J473" s="180"/>
      <c r="K473" s="207">
        <v>0</v>
      </c>
      <c r="L473" s="208"/>
      <c r="M473" s="180"/>
      <c r="N473" s="207">
        <v>22802220</v>
      </c>
      <c r="O473" s="208"/>
      <c r="P473" s="180"/>
      <c r="Q473" s="172">
        <v>0</v>
      </c>
      <c r="R473" s="180"/>
      <c r="S473" s="172">
        <v>0</v>
      </c>
      <c r="T473" s="180"/>
      <c r="U473" s="207">
        <v>0</v>
      </c>
      <c r="V473" s="208"/>
      <c r="W473" s="180"/>
      <c r="X473" s="207">
        <v>22802220</v>
      </c>
      <c r="Y473" s="208"/>
      <c r="Z473" s="180"/>
      <c r="AA473" s="180"/>
      <c r="AB473" s="55" t="s">
        <v>481</v>
      </c>
    </row>
    <row r="474" spans="1:28" s="2" customFormat="1" ht="12.75" customHeight="1" x14ac:dyDescent="0.2">
      <c r="A474" s="168"/>
      <c r="B474" s="169"/>
      <c r="C474" s="170"/>
      <c r="D474" s="171"/>
      <c r="E474" s="171"/>
      <c r="F474" s="169"/>
      <c r="G474" s="172"/>
      <c r="H474" s="180"/>
      <c r="I474" s="172"/>
      <c r="J474" s="180"/>
      <c r="K474" s="172"/>
      <c r="L474" s="169"/>
      <c r="M474" s="180"/>
      <c r="N474" s="172"/>
      <c r="O474" s="169"/>
      <c r="P474" s="180"/>
      <c r="Q474" s="172"/>
      <c r="R474" s="180"/>
      <c r="S474" s="172"/>
      <c r="T474" s="180"/>
      <c r="U474" s="172"/>
      <c r="V474" s="169"/>
      <c r="W474" s="180"/>
      <c r="X474" s="172"/>
      <c r="Y474" s="169"/>
      <c r="Z474" s="180"/>
      <c r="AA474" s="180"/>
      <c r="AB474" s="55"/>
    </row>
    <row r="475" spans="1:28" s="2" customFormat="1" ht="12.75" customHeight="1" x14ac:dyDescent="0.2">
      <c r="A475" s="209" t="s">
        <v>149</v>
      </c>
      <c r="B475" s="208"/>
      <c r="C475" s="210" t="s">
        <v>150</v>
      </c>
      <c r="D475" s="211"/>
      <c r="E475" s="211"/>
      <c r="F475" s="208"/>
      <c r="G475" s="172">
        <v>74173761</v>
      </c>
      <c r="H475" s="180"/>
      <c r="I475" s="172">
        <v>0</v>
      </c>
      <c r="J475" s="180"/>
      <c r="K475" s="207">
        <v>74173761</v>
      </c>
      <c r="L475" s="208"/>
      <c r="M475" s="180"/>
      <c r="N475" s="207">
        <v>0</v>
      </c>
      <c r="O475" s="208"/>
      <c r="P475" s="180"/>
      <c r="Q475" s="172">
        <v>0</v>
      </c>
      <c r="R475" s="180"/>
      <c r="S475" s="172">
        <v>0</v>
      </c>
      <c r="T475" s="180"/>
      <c r="U475" s="207">
        <v>74173761</v>
      </c>
      <c r="V475" s="208"/>
      <c r="W475" s="180"/>
      <c r="X475" s="207">
        <v>0</v>
      </c>
      <c r="Y475" s="208"/>
      <c r="Z475" s="180"/>
      <c r="AA475" s="180"/>
      <c r="AB475" s="55" t="s">
        <v>585</v>
      </c>
    </row>
    <row r="476" spans="1:28" s="2" customFormat="1" ht="12.75" customHeight="1" x14ac:dyDescent="0.2">
      <c r="A476" s="209" t="s">
        <v>151</v>
      </c>
      <c r="B476" s="208"/>
      <c r="C476" s="210" t="s">
        <v>152</v>
      </c>
      <c r="D476" s="211"/>
      <c r="E476" s="211"/>
      <c r="F476" s="208"/>
      <c r="G476" s="172">
        <v>813249</v>
      </c>
      <c r="H476" s="180"/>
      <c r="I476" s="172">
        <v>0</v>
      </c>
      <c r="J476" s="180"/>
      <c r="K476" s="207">
        <v>813249</v>
      </c>
      <c r="L476" s="208"/>
      <c r="M476" s="180"/>
      <c r="N476" s="207">
        <v>0</v>
      </c>
      <c r="O476" s="208"/>
      <c r="P476" s="180"/>
      <c r="Q476" s="172">
        <v>0</v>
      </c>
      <c r="R476" s="180"/>
      <c r="S476" s="172">
        <v>0</v>
      </c>
      <c r="T476" s="180"/>
      <c r="U476" s="207">
        <v>813249</v>
      </c>
      <c r="V476" s="208"/>
      <c r="W476" s="180"/>
      <c r="X476" s="207">
        <v>0</v>
      </c>
      <c r="Y476" s="208"/>
      <c r="Z476" s="180"/>
      <c r="AA476" s="180"/>
      <c r="AB476" s="55" t="s">
        <v>585</v>
      </c>
    </row>
    <row r="477" spans="1:28" s="2" customFormat="1" ht="12.75" customHeight="1" x14ac:dyDescent="0.2">
      <c r="A477" s="209" t="s">
        <v>157</v>
      </c>
      <c r="B477" s="208"/>
      <c r="C477" s="210" t="s">
        <v>158</v>
      </c>
      <c r="D477" s="211"/>
      <c r="E477" s="211"/>
      <c r="F477" s="208"/>
      <c r="G477" s="172">
        <v>26404789</v>
      </c>
      <c r="H477" s="180"/>
      <c r="I477" s="172">
        <v>0</v>
      </c>
      <c r="J477" s="180"/>
      <c r="K477" s="207">
        <v>26404789</v>
      </c>
      <c r="L477" s="208"/>
      <c r="M477" s="180"/>
      <c r="N477" s="207">
        <v>0</v>
      </c>
      <c r="O477" s="208"/>
      <c r="P477" s="180"/>
      <c r="Q477" s="172">
        <v>0</v>
      </c>
      <c r="R477" s="180"/>
      <c r="S477" s="172">
        <v>0</v>
      </c>
      <c r="T477" s="180"/>
      <c r="U477" s="207">
        <v>26404789</v>
      </c>
      <c r="V477" s="208"/>
      <c r="W477" s="180"/>
      <c r="X477" s="207">
        <v>0</v>
      </c>
      <c r="Y477" s="208"/>
      <c r="Z477" s="180"/>
      <c r="AA477" s="180"/>
      <c r="AB477" s="55" t="s">
        <v>635</v>
      </c>
    </row>
    <row r="478" spans="1:28" s="2" customFormat="1" ht="12.75" customHeight="1" x14ac:dyDescent="0.2">
      <c r="A478" s="209" t="s">
        <v>159</v>
      </c>
      <c r="B478" s="208"/>
      <c r="C478" s="210" t="s">
        <v>160</v>
      </c>
      <c r="D478" s="211"/>
      <c r="E478" s="211"/>
      <c r="F478" s="208"/>
      <c r="G478" s="172">
        <v>2349673</v>
      </c>
      <c r="H478" s="180"/>
      <c r="I478" s="172">
        <v>0</v>
      </c>
      <c r="J478" s="180"/>
      <c r="K478" s="207">
        <v>2349673</v>
      </c>
      <c r="L478" s="208"/>
      <c r="M478" s="180"/>
      <c r="N478" s="207">
        <v>0</v>
      </c>
      <c r="O478" s="208"/>
      <c r="P478" s="180"/>
      <c r="Q478" s="172">
        <v>0</v>
      </c>
      <c r="R478" s="180"/>
      <c r="S478" s="172">
        <v>0</v>
      </c>
      <c r="T478" s="180"/>
      <c r="U478" s="207">
        <v>2349673</v>
      </c>
      <c r="V478" s="208"/>
      <c r="W478" s="180"/>
      <c r="X478" s="207">
        <v>0</v>
      </c>
      <c r="Y478" s="208"/>
      <c r="Z478" s="180"/>
      <c r="AA478" s="180"/>
      <c r="AB478" s="55" t="s">
        <v>643</v>
      </c>
    </row>
    <row r="479" spans="1:28" s="2" customFormat="1" ht="12.75" customHeight="1" x14ac:dyDescent="0.2">
      <c r="A479" s="209" t="s">
        <v>165</v>
      </c>
      <c r="B479" s="208"/>
      <c r="C479" s="210" t="s">
        <v>166</v>
      </c>
      <c r="D479" s="211"/>
      <c r="E479" s="211"/>
      <c r="F479" s="208"/>
      <c r="G479" s="172">
        <v>2212456</v>
      </c>
      <c r="H479" s="180"/>
      <c r="I479" s="172">
        <v>0</v>
      </c>
      <c r="J479" s="180"/>
      <c r="K479" s="207">
        <v>2212456</v>
      </c>
      <c r="L479" s="208"/>
      <c r="M479" s="180"/>
      <c r="N479" s="207">
        <v>0</v>
      </c>
      <c r="O479" s="208"/>
      <c r="P479" s="180"/>
      <c r="Q479" s="172">
        <v>0</v>
      </c>
      <c r="R479" s="180"/>
      <c r="S479" s="172">
        <v>0</v>
      </c>
      <c r="T479" s="180"/>
      <c r="U479" s="207">
        <v>2212456</v>
      </c>
      <c r="V479" s="208"/>
      <c r="W479" s="180"/>
      <c r="X479" s="207">
        <v>0</v>
      </c>
      <c r="Y479" s="208"/>
      <c r="Z479" s="180"/>
      <c r="AA479" s="180"/>
      <c r="AB479" s="55" t="s">
        <v>661</v>
      </c>
    </row>
    <row r="480" spans="1:28" s="2" customFormat="1" ht="12.75" customHeight="1" x14ac:dyDescent="0.2">
      <c r="A480" s="209" t="s">
        <v>192</v>
      </c>
      <c r="B480" s="208"/>
      <c r="C480" s="210" t="s">
        <v>193</v>
      </c>
      <c r="D480" s="211"/>
      <c r="E480" s="211"/>
      <c r="F480" s="208"/>
      <c r="G480" s="172">
        <v>7481108</v>
      </c>
      <c r="H480" s="180"/>
      <c r="I480" s="172">
        <v>0</v>
      </c>
      <c r="J480" s="180"/>
      <c r="K480" s="207">
        <v>7481108</v>
      </c>
      <c r="L480" s="208"/>
      <c r="M480" s="180"/>
      <c r="N480" s="207">
        <v>0</v>
      </c>
      <c r="O480" s="208"/>
      <c r="P480" s="180"/>
      <c r="Q480" s="172">
        <v>0</v>
      </c>
      <c r="R480" s="180"/>
      <c r="S480" s="172">
        <v>0</v>
      </c>
      <c r="T480" s="180"/>
      <c r="U480" s="207">
        <v>7481108</v>
      </c>
      <c r="V480" s="208"/>
      <c r="W480" s="180"/>
      <c r="X480" s="207">
        <v>0</v>
      </c>
      <c r="Y480" s="208"/>
      <c r="Z480" s="180"/>
      <c r="AA480" s="180"/>
      <c r="AB480" s="55" t="s">
        <v>727</v>
      </c>
    </row>
    <row r="481" spans="1:28" s="2" customFormat="1" ht="12.75" customHeight="1" x14ac:dyDescent="0.2">
      <c r="A481" s="209" t="s">
        <v>194</v>
      </c>
      <c r="B481" s="208"/>
      <c r="C481" s="210" t="s">
        <v>195</v>
      </c>
      <c r="D481" s="211"/>
      <c r="E481" s="211"/>
      <c r="F481" s="208"/>
      <c r="G481" s="172">
        <v>1992411</v>
      </c>
      <c r="H481" s="180"/>
      <c r="I481" s="172">
        <v>0</v>
      </c>
      <c r="J481" s="180"/>
      <c r="K481" s="207">
        <v>1992411</v>
      </c>
      <c r="L481" s="208"/>
      <c r="M481" s="180"/>
      <c r="N481" s="207">
        <v>0</v>
      </c>
      <c r="O481" s="208"/>
      <c r="P481" s="180"/>
      <c r="Q481" s="172">
        <v>0</v>
      </c>
      <c r="R481" s="180"/>
      <c r="S481" s="172">
        <v>0</v>
      </c>
      <c r="T481" s="180"/>
      <c r="U481" s="207">
        <v>1992411</v>
      </c>
      <c r="V481" s="208"/>
      <c r="W481" s="180"/>
      <c r="X481" s="207">
        <v>0</v>
      </c>
      <c r="Y481" s="208"/>
      <c r="Z481" s="180"/>
      <c r="AA481" s="180"/>
      <c r="AB481" s="55" t="s">
        <v>733</v>
      </c>
    </row>
    <row r="482" spans="1:28" s="2" customFormat="1" ht="12.75" customHeight="1" x14ac:dyDescent="0.2">
      <c r="A482" s="209" t="s">
        <v>196</v>
      </c>
      <c r="B482" s="208"/>
      <c r="C482" s="210" t="s">
        <v>197</v>
      </c>
      <c r="D482" s="211"/>
      <c r="E482" s="211"/>
      <c r="F482" s="208"/>
      <c r="G482" s="172">
        <v>1396871</v>
      </c>
      <c r="H482" s="180"/>
      <c r="I482" s="172">
        <v>0</v>
      </c>
      <c r="J482" s="180"/>
      <c r="K482" s="207">
        <v>1396871</v>
      </c>
      <c r="L482" s="208"/>
      <c r="M482" s="180"/>
      <c r="N482" s="207">
        <v>0</v>
      </c>
      <c r="O482" s="208"/>
      <c r="P482" s="180"/>
      <c r="Q482" s="172">
        <v>0</v>
      </c>
      <c r="R482" s="180"/>
      <c r="S482" s="172">
        <v>0</v>
      </c>
      <c r="T482" s="180"/>
      <c r="U482" s="207">
        <v>1396871</v>
      </c>
      <c r="V482" s="208"/>
      <c r="W482" s="180"/>
      <c r="X482" s="207">
        <v>0</v>
      </c>
      <c r="Y482" s="208"/>
      <c r="Z482" s="180"/>
      <c r="AA482" s="180"/>
      <c r="AB482" s="55" t="s">
        <v>733</v>
      </c>
    </row>
    <row r="483" spans="1:28" s="2" customFormat="1" ht="12.75" customHeight="1" x14ac:dyDescent="0.2">
      <c r="A483" s="209" t="s">
        <v>198</v>
      </c>
      <c r="B483" s="208"/>
      <c r="C483" s="210" t="s">
        <v>199</v>
      </c>
      <c r="D483" s="211"/>
      <c r="E483" s="211"/>
      <c r="F483" s="208"/>
      <c r="G483" s="172">
        <v>1937243</v>
      </c>
      <c r="H483" s="180"/>
      <c r="I483" s="172">
        <v>0</v>
      </c>
      <c r="J483" s="180"/>
      <c r="K483" s="207">
        <v>1937243</v>
      </c>
      <c r="L483" s="208"/>
      <c r="M483" s="180"/>
      <c r="N483" s="207">
        <v>0</v>
      </c>
      <c r="O483" s="208"/>
      <c r="P483" s="180"/>
      <c r="Q483" s="172">
        <v>0</v>
      </c>
      <c r="R483" s="180"/>
      <c r="S483" s="172">
        <v>0</v>
      </c>
      <c r="T483" s="180"/>
      <c r="U483" s="207">
        <v>1937243</v>
      </c>
      <c r="V483" s="208"/>
      <c r="W483" s="180"/>
      <c r="X483" s="207">
        <v>0</v>
      </c>
      <c r="Y483" s="208"/>
      <c r="Z483" s="180"/>
      <c r="AA483" s="180"/>
      <c r="AB483" s="55" t="s">
        <v>733</v>
      </c>
    </row>
    <row r="484" spans="1:28" s="2" customFormat="1" ht="12.75" customHeight="1" x14ac:dyDescent="0.2">
      <c r="A484" s="209" t="s">
        <v>1514</v>
      </c>
      <c r="B484" s="208"/>
      <c r="C484" s="210" t="s">
        <v>1515</v>
      </c>
      <c r="D484" s="211"/>
      <c r="E484" s="211"/>
      <c r="F484" s="208"/>
      <c r="G484" s="172">
        <v>712636</v>
      </c>
      <c r="H484" s="180"/>
      <c r="I484" s="172">
        <v>0</v>
      </c>
      <c r="J484" s="180"/>
      <c r="K484" s="207">
        <v>712636</v>
      </c>
      <c r="L484" s="208"/>
      <c r="M484" s="180"/>
      <c r="N484" s="207">
        <v>0</v>
      </c>
      <c r="O484" s="208"/>
      <c r="P484" s="180"/>
      <c r="Q484" s="172">
        <v>0</v>
      </c>
      <c r="R484" s="180"/>
      <c r="S484" s="172">
        <v>0</v>
      </c>
      <c r="T484" s="180"/>
      <c r="U484" s="207">
        <v>712636</v>
      </c>
      <c r="V484" s="208"/>
      <c r="W484" s="180"/>
      <c r="X484" s="207">
        <v>0</v>
      </c>
      <c r="Y484" s="208"/>
      <c r="Z484" s="180"/>
      <c r="AA484" s="180"/>
      <c r="AB484" s="55" t="s">
        <v>779</v>
      </c>
    </row>
    <row r="485" spans="1:28" s="2" customFormat="1" ht="12.75" customHeight="1" x14ac:dyDescent="0.2">
      <c r="A485" s="209" t="s">
        <v>1610</v>
      </c>
      <c r="B485" s="208"/>
      <c r="C485" s="210" t="s">
        <v>782</v>
      </c>
      <c r="D485" s="211"/>
      <c r="E485" s="211"/>
      <c r="F485" s="208"/>
      <c r="G485" s="172">
        <v>511804</v>
      </c>
      <c r="H485" s="180"/>
      <c r="I485" s="172">
        <v>0</v>
      </c>
      <c r="J485" s="180"/>
      <c r="K485" s="207">
        <v>511804</v>
      </c>
      <c r="L485" s="208"/>
      <c r="M485" s="180"/>
      <c r="N485" s="207">
        <v>0</v>
      </c>
      <c r="O485" s="208"/>
      <c r="P485" s="180"/>
      <c r="Q485" s="172">
        <v>0</v>
      </c>
      <c r="R485" s="180"/>
      <c r="S485" s="172">
        <v>0</v>
      </c>
      <c r="T485" s="180"/>
      <c r="U485" s="207">
        <v>511804</v>
      </c>
      <c r="V485" s="208"/>
      <c r="W485" s="180"/>
      <c r="X485" s="207">
        <v>0</v>
      </c>
      <c r="Y485" s="208"/>
      <c r="Z485" s="180"/>
      <c r="AA485" s="180"/>
      <c r="AB485" s="55" t="s">
        <v>779</v>
      </c>
    </row>
    <row r="486" spans="1:28" s="2" customFormat="1" ht="12.75" customHeight="1" x14ac:dyDescent="0.2">
      <c r="A486" s="209" t="s">
        <v>1392</v>
      </c>
      <c r="B486" s="208"/>
      <c r="C486" s="210" t="s">
        <v>784</v>
      </c>
      <c r="D486" s="211"/>
      <c r="E486" s="211"/>
      <c r="F486" s="208"/>
      <c r="G486" s="172">
        <v>947592</v>
      </c>
      <c r="H486" s="180"/>
      <c r="I486" s="172">
        <v>0</v>
      </c>
      <c r="J486" s="180"/>
      <c r="K486" s="207">
        <v>947592</v>
      </c>
      <c r="L486" s="208"/>
      <c r="M486" s="180"/>
      <c r="N486" s="207">
        <v>0</v>
      </c>
      <c r="O486" s="208"/>
      <c r="P486" s="180"/>
      <c r="Q486" s="172">
        <v>0</v>
      </c>
      <c r="R486" s="180"/>
      <c r="S486" s="172">
        <v>0</v>
      </c>
      <c r="T486" s="180"/>
      <c r="U486" s="207">
        <v>947592</v>
      </c>
      <c r="V486" s="208"/>
      <c r="W486" s="180"/>
      <c r="X486" s="207">
        <v>0</v>
      </c>
      <c r="Y486" s="208"/>
      <c r="Z486" s="180"/>
      <c r="AA486" s="180"/>
      <c r="AB486" s="55" t="s">
        <v>783</v>
      </c>
    </row>
    <row r="487" spans="1:28" s="2" customFormat="1" ht="12.75" customHeight="1" x14ac:dyDescent="0.2">
      <c r="A487" s="209" t="s">
        <v>1393</v>
      </c>
      <c r="B487" s="208"/>
      <c r="C487" s="210" t="s">
        <v>1394</v>
      </c>
      <c r="D487" s="211"/>
      <c r="E487" s="211"/>
      <c r="F487" s="208"/>
      <c r="G487" s="172">
        <v>197415</v>
      </c>
      <c r="H487" s="180"/>
      <c r="I487" s="172">
        <v>0</v>
      </c>
      <c r="J487" s="180"/>
      <c r="K487" s="207">
        <v>197415</v>
      </c>
      <c r="L487" s="208"/>
      <c r="M487" s="180"/>
      <c r="N487" s="207">
        <v>0</v>
      </c>
      <c r="O487" s="208"/>
      <c r="P487" s="180"/>
      <c r="Q487" s="172">
        <v>0</v>
      </c>
      <c r="R487" s="180"/>
      <c r="S487" s="172">
        <v>0</v>
      </c>
      <c r="T487" s="180"/>
      <c r="U487" s="207">
        <v>197415</v>
      </c>
      <c r="V487" s="208"/>
      <c r="W487" s="180"/>
      <c r="X487" s="207">
        <v>0</v>
      </c>
      <c r="Y487" s="208"/>
      <c r="Z487" s="180"/>
      <c r="AA487" s="180"/>
      <c r="AB487" s="55" t="s">
        <v>783</v>
      </c>
    </row>
    <row r="488" spans="1:28" s="2" customFormat="1" ht="12.75" customHeight="1" x14ac:dyDescent="0.2">
      <c r="A488" s="209" t="s">
        <v>1395</v>
      </c>
      <c r="B488" s="208"/>
      <c r="C488" s="210" t="s">
        <v>790</v>
      </c>
      <c r="D488" s="211"/>
      <c r="E488" s="211"/>
      <c r="F488" s="208"/>
      <c r="G488" s="172">
        <v>366938</v>
      </c>
      <c r="H488" s="180"/>
      <c r="I488" s="172">
        <v>0</v>
      </c>
      <c r="J488" s="180"/>
      <c r="K488" s="207">
        <v>366938</v>
      </c>
      <c r="L488" s="208"/>
      <c r="M488" s="180"/>
      <c r="N488" s="207">
        <v>0</v>
      </c>
      <c r="O488" s="208"/>
      <c r="P488" s="180"/>
      <c r="Q488" s="172">
        <v>0</v>
      </c>
      <c r="R488" s="180"/>
      <c r="S488" s="172">
        <v>0</v>
      </c>
      <c r="T488" s="180"/>
      <c r="U488" s="207">
        <v>366938</v>
      </c>
      <c r="V488" s="208"/>
      <c r="W488" s="180"/>
      <c r="X488" s="207">
        <v>0</v>
      </c>
      <c r="Y488" s="208"/>
      <c r="Z488" s="180"/>
      <c r="AA488" s="180"/>
      <c r="AB488" s="55" t="s">
        <v>789</v>
      </c>
    </row>
    <row r="489" spans="1:28" s="2" customFormat="1" ht="12.75" customHeight="1" x14ac:dyDescent="0.2">
      <c r="A489" s="209" t="s">
        <v>202</v>
      </c>
      <c r="B489" s="208"/>
      <c r="C489" s="210" t="s">
        <v>150</v>
      </c>
      <c r="D489" s="211"/>
      <c r="E489" s="211"/>
      <c r="F489" s="208"/>
      <c r="G489" s="172">
        <v>10333488</v>
      </c>
      <c r="H489" s="180"/>
      <c r="I489" s="172">
        <v>0</v>
      </c>
      <c r="J489" s="180"/>
      <c r="K489" s="207">
        <v>10333488</v>
      </c>
      <c r="L489" s="208"/>
      <c r="M489" s="180"/>
      <c r="N489" s="207">
        <v>0</v>
      </c>
      <c r="O489" s="208"/>
      <c r="P489" s="180"/>
      <c r="Q489" s="172">
        <v>0</v>
      </c>
      <c r="R489" s="180"/>
      <c r="S489" s="172">
        <v>0</v>
      </c>
      <c r="T489" s="180"/>
      <c r="U489" s="207">
        <v>10333488</v>
      </c>
      <c r="V489" s="208"/>
      <c r="W489" s="180"/>
      <c r="X489" s="207">
        <v>0</v>
      </c>
      <c r="Y489" s="208"/>
      <c r="Z489" s="180"/>
      <c r="AA489" s="180"/>
      <c r="AB489" s="55" t="s">
        <v>794</v>
      </c>
    </row>
    <row r="490" spans="1:28" s="2" customFormat="1" ht="12.75" customHeight="1" x14ac:dyDescent="0.2">
      <c r="A490" s="209" t="s">
        <v>206</v>
      </c>
      <c r="B490" s="208"/>
      <c r="C490" s="210" t="s">
        <v>158</v>
      </c>
      <c r="D490" s="211"/>
      <c r="E490" s="211"/>
      <c r="F490" s="208"/>
      <c r="G490" s="172">
        <v>2431574</v>
      </c>
      <c r="H490" s="180"/>
      <c r="I490" s="172">
        <v>0</v>
      </c>
      <c r="J490" s="180"/>
      <c r="K490" s="207">
        <v>2431574</v>
      </c>
      <c r="L490" s="208"/>
      <c r="M490" s="180"/>
      <c r="N490" s="207">
        <v>0</v>
      </c>
      <c r="O490" s="208"/>
      <c r="P490" s="180"/>
      <c r="Q490" s="172">
        <v>0</v>
      </c>
      <c r="R490" s="180"/>
      <c r="S490" s="172">
        <v>0</v>
      </c>
      <c r="T490" s="180"/>
      <c r="U490" s="207">
        <v>2431574</v>
      </c>
      <c r="V490" s="208"/>
      <c r="W490" s="180"/>
      <c r="X490" s="207">
        <v>0</v>
      </c>
      <c r="Y490" s="208"/>
      <c r="Z490" s="180"/>
      <c r="AA490" s="180"/>
      <c r="AB490" s="55" t="s">
        <v>817</v>
      </c>
    </row>
    <row r="491" spans="1:28" s="2" customFormat="1" ht="12.75" customHeight="1" x14ac:dyDescent="0.2">
      <c r="A491" s="209" t="s">
        <v>207</v>
      </c>
      <c r="B491" s="208"/>
      <c r="C491" s="210" t="s">
        <v>160</v>
      </c>
      <c r="D491" s="211"/>
      <c r="E491" s="211"/>
      <c r="F491" s="208"/>
      <c r="G491" s="172">
        <v>424488</v>
      </c>
      <c r="H491" s="180"/>
      <c r="I491" s="172">
        <v>0</v>
      </c>
      <c r="J491" s="180"/>
      <c r="K491" s="207">
        <v>424488</v>
      </c>
      <c r="L491" s="208"/>
      <c r="M491" s="180"/>
      <c r="N491" s="207">
        <v>0</v>
      </c>
      <c r="O491" s="208"/>
      <c r="P491" s="180"/>
      <c r="Q491" s="172">
        <v>0</v>
      </c>
      <c r="R491" s="180"/>
      <c r="S491" s="172">
        <v>0</v>
      </c>
      <c r="T491" s="180"/>
      <c r="U491" s="207">
        <v>424488</v>
      </c>
      <c r="V491" s="208"/>
      <c r="W491" s="180"/>
      <c r="X491" s="207">
        <v>0</v>
      </c>
      <c r="Y491" s="208"/>
      <c r="Z491" s="180"/>
      <c r="AA491" s="180"/>
      <c r="AB491" s="55" t="s">
        <v>821</v>
      </c>
    </row>
    <row r="492" spans="1:28" s="2" customFormat="1" ht="12.75" customHeight="1" x14ac:dyDescent="0.2">
      <c r="A492" s="209" t="s">
        <v>210</v>
      </c>
      <c r="B492" s="208"/>
      <c r="C492" s="210" t="s">
        <v>166</v>
      </c>
      <c r="D492" s="211"/>
      <c r="E492" s="211"/>
      <c r="F492" s="208"/>
      <c r="G492" s="172">
        <v>424488</v>
      </c>
      <c r="H492" s="180"/>
      <c r="I492" s="172">
        <v>0</v>
      </c>
      <c r="J492" s="180"/>
      <c r="K492" s="207">
        <v>424488</v>
      </c>
      <c r="L492" s="208"/>
      <c r="M492" s="180"/>
      <c r="N492" s="207">
        <v>0</v>
      </c>
      <c r="O492" s="208"/>
      <c r="P492" s="180"/>
      <c r="Q492" s="172">
        <v>0</v>
      </c>
      <c r="R492" s="180"/>
      <c r="S492" s="172">
        <v>0</v>
      </c>
      <c r="T492" s="180"/>
      <c r="U492" s="207">
        <v>424488</v>
      </c>
      <c r="V492" s="208"/>
      <c r="W492" s="180"/>
      <c r="X492" s="207">
        <v>0</v>
      </c>
      <c r="Y492" s="208"/>
      <c r="Z492" s="180"/>
      <c r="AA492" s="180"/>
      <c r="AB492" s="55" t="s">
        <v>830</v>
      </c>
    </row>
    <row r="493" spans="1:28" s="2" customFormat="1" ht="12.75" customHeight="1" x14ac:dyDescent="0.2">
      <c r="A493" s="209" t="s">
        <v>227</v>
      </c>
      <c r="B493" s="208"/>
      <c r="C493" s="210" t="s">
        <v>195</v>
      </c>
      <c r="D493" s="211"/>
      <c r="E493" s="211"/>
      <c r="F493" s="208"/>
      <c r="G493" s="172">
        <v>396796</v>
      </c>
      <c r="H493" s="180"/>
      <c r="I493" s="172">
        <v>0</v>
      </c>
      <c r="J493" s="180"/>
      <c r="K493" s="207">
        <v>396796</v>
      </c>
      <c r="L493" s="208"/>
      <c r="M493" s="180"/>
      <c r="N493" s="207">
        <v>0</v>
      </c>
      <c r="O493" s="208"/>
      <c r="P493" s="180"/>
      <c r="Q493" s="172">
        <v>0</v>
      </c>
      <c r="R493" s="180"/>
      <c r="S493" s="172">
        <v>0</v>
      </c>
      <c r="T493" s="180"/>
      <c r="U493" s="207">
        <v>396796</v>
      </c>
      <c r="V493" s="208"/>
      <c r="W493" s="180"/>
      <c r="X493" s="207">
        <v>0</v>
      </c>
      <c r="Y493" s="208"/>
      <c r="Z493" s="180"/>
      <c r="AA493" s="180"/>
      <c r="AB493" s="55" t="s">
        <v>867</v>
      </c>
    </row>
    <row r="494" spans="1:28" s="102" customFormat="1" ht="12.75" customHeight="1" x14ac:dyDescent="0.2">
      <c r="A494" s="209" t="s">
        <v>228</v>
      </c>
      <c r="B494" s="208"/>
      <c r="C494" s="210" t="s">
        <v>197</v>
      </c>
      <c r="D494" s="211"/>
      <c r="E494" s="211"/>
      <c r="F494" s="208"/>
      <c r="G494" s="172">
        <v>167980</v>
      </c>
      <c r="H494" s="180"/>
      <c r="I494" s="172">
        <v>0</v>
      </c>
      <c r="J494" s="180"/>
      <c r="K494" s="207">
        <v>167980</v>
      </c>
      <c r="L494" s="208"/>
      <c r="M494" s="180"/>
      <c r="N494" s="207">
        <v>0</v>
      </c>
      <c r="O494" s="208"/>
      <c r="P494" s="180"/>
      <c r="Q494" s="172">
        <v>0</v>
      </c>
      <c r="R494" s="180"/>
      <c r="S494" s="172">
        <v>0</v>
      </c>
      <c r="T494" s="180"/>
      <c r="U494" s="207">
        <v>167980</v>
      </c>
      <c r="V494" s="208"/>
      <c r="W494" s="180"/>
      <c r="X494" s="207">
        <v>0</v>
      </c>
      <c r="Y494" s="208"/>
      <c r="Z494" s="180"/>
      <c r="AA494" s="180"/>
      <c r="AB494" s="55" t="s">
        <v>867</v>
      </c>
    </row>
    <row r="495" spans="1:28" s="102" customFormat="1" ht="12.75" customHeight="1" x14ac:dyDescent="0.2">
      <c r="A495" s="209" t="s">
        <v>229</v>
      </c>
      <c r="B495" s="208"/>
      <c r="C495" s="210" t="s">
        <v>230</v>
      </c>
      <c r="D495" s="211"/>
      <c r="E495" s="211"/>
      <c r="F495" s="208"/>
      <c r="G495" s="172">
        <v>226549</v>
      </c>
      <c r="H495" s="180"/>
      <c r="I495" s="172">
        <v>0</v>
      </c>
      <c r="J495" s="180"/>
      <c r="K495" s="207">
        <v>226549</v>
      </c>
      <c r="L495" s="208"/>
      <c r="M495" s="180"/>
      <c r="N495" s="207">
        <v>0</v>
      </c>
      <c r="O495" s="208"/>
      <c r="P495" s="180"/>
      <c r="Q495" s="172">
        <v>0</v>
      </c>
      <c r="R495" s="180"/>
      <c r="S495" s="172">
        <v>0</v>
      </c>
      <c r="T495" s="180"/>
      <c r="U495" s="207">
        <v>226549</v>
      </c>
      <c r="V495" s="208"/>
      <c r="W495" s="180"/>
      <c r="X495" s="207">
        <v>0</v>
      </c>
      <c r="Y495" s="208"/>
      <c r="Z495" s="180"/>
      <c r="AA495" s="180"/>
      <c r="AB495" s="55" t="s">
        <v>867</v>
      </c>
    </row>
    <row r="496" spans="1:28" s="102" customFormat="1" ht="12.75" customHeight="1" x14ac:dyDescent="0.2">
      <c r="A496" s="209" t="s">
        <v>1517</v>
      </c>
      <c r="B496" s="208"/>
      <c r="C496" s="210" t="s">
        <v>778</v>
      </c>
      <c r="D496" s="211"/>
      <c r="E496" s="211"/>
      <c r="F496" s="208"/>
      <c r="G496" s="172">
        <v>243588</v>
      </c>
      <c r="H496" s="180"/>
      <c r="I496" s="172">
        <v>0</v>
      </c>
      <c r="J496" s="180"/>
      <c r="K496" s="207">
        <v>243588</v>
      </c>
      <c r="L496" s="208"/>
      <c r="M496" s="180"/>
      <c r="N496" s="207">
        <v>0</v>
      </c>
      <c r="O496" s="208"/>
      <c r="P496" s="180"/>
      <c r="Q496" s="172">
        <v>0</v>
      </c>
      <c r="R496" s="180"/>
      <c r="S496" s="172">
        <v>0</v>
      </c>
      <c r="T496" s="180"/>
      <c r="U496" s="207">
        <v>243588</v>
      </c>
      <c r="V496" s="208"/>
      <c r="W496" s="180"/>
      <c r="X496" s="207">
        <v>0</v>
      </c>
      <c r="Y496" s="208"/>
      <c r="Z496" s="180"/>
      <c r="AA496" s="180"/>
      <c r="AB496" s="55" t="s">
        <v>891</v>
      </c>
    </row>
    <row r="497" spans="1:28" s="102" customFormat="1" ht="12.75" customHeight="1" x14ac:dyDescent="0.2">
      <c r="A497" s="209" t="s">
        <v>1611</v>
      </c>
      <c r="B497" s="208"/>
      <c r="C497" s="210" t="s">
        <v>782</v>
      </c>
      <c r="D497" s="211"/>
      <c r="E497" s="211"/>
      <c r="F497" s="208"/>
      <c r="G497" s="172">
        <v>189186</v>
      </c>
      <c r="H497" s="180"/>
      <c r="I497" s="172">
        <v>0</v>
      </c>
      <c r="J497" s="180"/>
      <c r="K497" s="207">
        <v>189186</v>
      </c>
      <c r="L497" s="208"/>
      <c r="M497" s="180"/>
      <c r="N497" s="207">
        <v>0</v>
      </c>
      <c r="O497" s="208"/>
      <c r="P497" s="180"/>
      <c r="Q497" s="172">
        <v>0</v>
      </c>
      <c r="R497" s="180"/>
      <c r="S497" s="172">
        <v>0</v>
      </c>
      <c r="T497" s="180"/>
      <c r="U497" s="207">
        <v>189186</v>
      </c>
      <c r="V497" s="208"/>
      <c r="W497" s="180"/>
      <c r="X497" s="207">
        <v>0</v>
      </c>
      <c r="Y497" s="208"/>
      <c r="Z497" s="180"/>
      <c r="AA497" s="180"/>
      <c r="AB497" s="55" t="s">
        <v>891</v>
      </c>
    </row>
    <row r="498" spans="1:28" s="102" customFormat="1" ht="12.75" customHeight="1" x14ac:dyDescent="0.2">
      <c r="A498" s="209" t="s">
        <v>231</v>
      </c>
      <c r="B498" s="208"/>
      <c r="C498" s="210" t="s">
        <v>232</v>
      </c>
      <c r="D498" s="211"/>
      <c r="E498" s="211"/>
      <c r="F498" s="208"/>
      <c r="G498" s="172">
        <v>3314232</v>
      </c>
      <c r="H498" s="180"/>
      <c r="I498" s="172">
        <v>0</v>
      </c>
      <c r="J498" s="180"/>
      <c r="K498" s="207">
        <v>3314232</v>
      </c>
      <c r="L498" s="208"/>
      <c r="M498" s="180"/>
      <c r="N498" s="207">
        <v>0</v>
      </c>
      <c r="O498" s="208"/>
      <c r="P498" s="180"/>
      <c r="Q498" s="172">
        <v>0</v>
      </c>
      <c r="R498" s="180"/>
      <c r="S498" s="172">
        <v>0</v>
      </c>
      <c r="T498" s="180"/>
      <c r="U498" s="207">
        <v>3314232</v>
      </c>
      <c r="V498" s="208"/>
      <c r="W498" s="180"/>
      <c r="X498" s="207">
        <v>0</v>
      </c>
      <c r="Y498" s="208"/>
      <c r="Z498" s="180"/>
      <c r="AA498" s="180"/>
      <c r="AB498" s="55" t="s">
        <v>899</v>
      </c>
    </row>
    <row r="499" spans="1:28" s="102" customFormat="1" ht="12.75" customHeight="1" x14ac:dyDescent="0.2">
      <c r="A499" s="209" t="s">
        <v>237</v>
      </c>
      <c r="B499" s="208"/>
      <c r="C499" s="210" t="s">
        <v>238</v>
      </c>
      <c r="D499" s="211"/>
      <c r="E499" s="211"/>
      <c r="F499" s="208"/>
      <c r="G499" s="172">
        <v>1931015</v>
      </c>
      <c r="H499" s="180"/>
      <c r="I499" s="172">
        <v>0</v>
      </c>
      <c r="J499" s="180"/>
      <c r="K499" s="207">
        <v>1931015</v>
      </c>
      <c r="L499" s="208"/>
      <c r="M499" s="180"/>
      <c r="N499" s="207">
        <v>0</v>
      </c>
      <c r="O499" s="208"/>
      <c r="P499" s="180"/>
      <c r="Q499" s="172">
        <v>0</v>
      </c>
      <c r="R499" s="180"/>
      <c r="S499" s="172">
        <v>0</v>
      </c>
      <c r="T499" s="180"/>
      <c r="U499" s="207">
        <v>1931015</v>
      </c>
      <c r="V499" s="208"/>
      <c r="W499" s="180"/>
      <c r="X499" s="207">
        <v>0</v>
      </c>
      <c r="Y499" s="208"/>
      <c r="Z499" s="180"/>
      <c r="AA499" s="180"/>
      <c r="AB499" s="55" t="s">
        <v>921</v>
      </c>
    </row>
    <row r="500" spans="1:28" s="102" customFormat="1" ht="12.75" customHeight="1" x14ac:dyDescent="0.2">
      <c r="A500" s="209" t="s">
        <v>239</v>
      </c>
      <c r="B500" s="208"/>
      <c r="C500" s="210" t="s">
        <v>240</v>
      </c>
      <c r="D500" s="211"/>
      <c r="E500" s="211"/>
      <c r="F500" s="208"/>
      <c r="G500" s="172">
        <v>1000000</v>
      </c>
      <c r="H500" s="180"/>
      <c r="I500" s="172">
        <v>0</v>
      </c>
      <c r="J500" s="180"/>
      <c r="K500" s="207">
        <v>1000000</v>
      </c>
      <c r="L500" s="208"/>
      <c r="M500" s="180"/>
      <c r="N500" s="207">
        <v>0</v>
      </c>
      <c r="O500" s="208"/>
      <c r="P500" s="180"/>
      <c r="Q500" s="172">
        <v>0</v>
      </c>
      <c r="R500" s="180"/>
      <c r="S500" s="172">
        <v>0</v>
      </c>
      <c r="T500" s="180"/>
      <c r="U500" s="207">
        <v>1000000</v>
      </c>
      <c r="V500" s="208"/>
      <c r="W500" s="180"/>
      <c r="X500" s="207">
        <v>0</v>
      </c>
      <c r="Y500" s="208"/>
      <c r="Z500" s="180"/>
      <c r="AA500" s="180"/>
      <c r="AB500" s="55" t="s">
        <v>921</v>
      </c>
    </row>
    <row r="501" spans="1:28" s="102" customFormat="1" ht="12.75" customHeight="1" x14ac:dyDescent="0.2">
      <c r="A501" s="209" t="s">
        <v>241</v>
      </c>
      <c r="B501" s="208"/>
      <c r="C501" s="210" t="s">
        <v>242</v>
      </c>
      <c r="D501" s="211"/>
      <c r="E501" s="211"/>
      <c r="F501" s="208"/>
      <c r="G501" s="172">
        <v>1900000</v>
      </c>
      <c r="H501" s="180"/>
      <c r="I501" s="172">
        <v>0</v>
      </c>
      <c r="J501" s="180"/>
      <c r="K501" s="207">
        <v>1900000</v>
      </c>
      <c r="L501" s="208"/>
      <c r="M501" s="180"/>
      <c r="N501" s="207">
        <v>0</v>
      </c>
      <c r="O501" s="208"/>
      <c r="P501" s="180"/>
      <c r="Q501" s="172">
        <v>0</v>
      </c>
      <c r="R501" s="180"/>
      <c r="S501" s="172">
        <v>0</v>
      </c>
      <c r="T501" s="180"/>
      <c r="U501" s="207">
        <v>1900000</v>
      </c>
      <c r="V501" s="208"/>
      <c r="W501" s="180"/>
      <c r="X501" s="207">
        <v>0</v>
      </c>
      <c r="Y501" s="208"/>
      <c r="Z501" s="180"/>
      <c r="AA501" s="180"/>
      <c r="AB501" s="55" t="s">
        <v>921</v>
      </c>
    </row>
    <row r="502" spans="1:28" s="102" customFormat="1" ht="12.75" customHeight="1" x14ac:dyDescent="0.2">
      <c r="A502" s="209" t="s">
        <v>1487</v>
      </c>
      <c r="B502" s="208"/>
      <c r="C502" s="210" t="s">
        <v>1488</v>
      </c>
      <c r="D502" s="211"/>
      <c r="E502" s="211"/>
      <c r="F502" s="208"/>
      <c r="G502" s="172">
        <v>65198</v>
      </c>
      <c r="H502" s="180"/>
      <c r="I502" s="172">
        <v>0</v>
      </c>
      <c r="J502" s="180"/>
      <c r="K502" s="207">
        <v>65198</v>
      </c>
      <c r="L502" s="208"/>
      <c r="M502" s="180"/>
      <c r="N502" s="207">
        <v>0</v>
      </c>
      <c r="O502" s="208"/>
      <c r="P502" s="180"/>
      <c r="Q502" s="172">
        <v>0</v>
      </c>
      <c r="R502" s="180"/>
      <c r="S502" s="172">
        <v>0</v>
      </c>
      <c r="T502" s="180"/>
      <c r="U502" s="207">
        <v>65198</v>
      </c>
      <c r="V502" s="208"/>
      <c r="W502" s="180"/>
      <c r="X502" s="207">
        <v>0</v>
      </c>
      <c r="Y502" s="208"/>
      <c r="Z502" s="180"/>
      <c r="AA502" s="180"/>
      <c r="AB502" s="55" t="s">
        <v>921</v>
      </c>
    </row>
    <row r="503" spans="1:28" s="102" customFormat="1" ht="12.75" customHeight="1" x14ac:dyDescent="0.2">
      <c r="A503" s="209" t="s">
        <v>1518</v>
      </c>
      <c r="B503" s="208"/>
      <c r="C503" s="210" t="s">
        <v>1519</v>
      </c>
      <c r="D503" s="211"/>
      <c r="E503" s="211"/>
      <c r="F503" s="208"/>
      <c r="G503" s="172">
        <v>202990</v>
      </c>
      <c r="H503" s="180"/>
      <c r="I503" s="172">
        <v>0</v>
      </c>
      <c r="J503" s="180"/>
      <c r="K503" s="207">
        <v>202990</v>
      </c>
      <c r="L503" s="208"/>
      <c r="M503" s="180"/>
      <c r="N503" s="207">
        <v>0</v>
      </c>
      <c r="O503" s="208"/>
      <c r="P503" s="180"/>
      <c r="Q503" s="172">
        <v>0</v>
      </c>
      <c r="R503" s="180"/>
      <c r="S503" s="172">
        <v>0</v>
      </c>
      <c r="T503" s="180"/>
      <c r="U503" s="207">
        <v>202990</v>
      </c>
      <c r="V503" s="208"/>
      <c r="W503" s="180"/>
      <c r="X503" s="207">
        <v>0</v>
      </c>
      <c r="Y503" s="208"/>
      <c r="Z503" s="180"/>
      <c r="AA503" s="180"/>
      <c r="AB503" s="55" t="s">
        <v>921</v>
      </c>
    </row>
    <row r="504" spans="1:28" s="102" customFormat="1" ht="12.75" customHeight="1" x14ac:dyDescent="0.2">
      <c r="A504" s="209" t="s">
        <v>1612</v>
      </c>
      <c r="B504" s="208"/>
      <c r="C504" s="210" t="s">
        <v>1613</v>
      </c>
      <c r="D504" s="211"/>
      <c r="E504" s="211"/>
      <c r="F504" s="208"/>
      <c r="G504" s="172">
        <v>157655</v>
      </c>
      <c r="H504" s="180"/>
      <c r="I504" s="172">
        <v>0</v>
      </c>
      <c r="J504" s="180"/>
      <c r="K504" s="207">
        <v>157655</v>
      </c>
      <c r="L504" s="208"/>
      <c r="M504" s="180"/>
      <c r="N504" s="207">
        <v>0</v>
      </c>
      <c r="O504" s="208"/>
      <c r="P504" s="180"/>
      <c r="Q504" s="172">
        <v>0</v>
      </c>
      <c r="R504" s="180"/>
      <c r="S504" s="172">
        <v>0</v>
      </c>
      <c r="T504" s="180"/>
      <c r="U504" s="207">
        <v>157655</v>
      </c>
      <c r="V504" s="208"/>
      <c r="W504" s="180"/>
      <c r="X504" s="207">
        <v>0</v>
      </c>
      <c r="Y504" s="208"/>
      <c r="Z504" s="180"/>
      <c r="AA504" s="180"/>
      <c r="AB504" s="55" t="s">
        <v>921</v>
      </c>
    </row>
    <row r="505" spans="1:28" s="2" customFormat="1" ht="12.75" customHeight="1" x14ac:dyDescent="0.2">
      <c r="A505" s="209" t="s">
        <v>243</v>
      </c>
      <c r="B505" s="208"/>
      <c r="C505" s="210" t="s">
        <v>244</v>
      </c>
      <c r="D505" s="211"/>
      <c r="E505" s="211"/>
      <c r="F505" s="208"/>
      <c r="G505" s="172">
        <v>1750000</v>
      </c>
      <c r="H505" s="180"/>
      <c r="I505" s="172">
        <v>0</v>
      </c>
      <c r="J505" s="180"/>
      <c r="K505" s="207">
        <v>1750000</v>
      </c>
      <c r="L505" s="208"/>
      <c r="M505" s="180"/>
      <c r="N505" s="207">
        <v>0</v>
      </c>
      <c r="O505" s="208"/>
      <c r="P505" s="180"/>
      <c r="Q505" s="172">
        <v>0</v>
      </c>
      <c r="R505" s="180"/>
      <c r="S505" s="172">
        <v>0</v>
      </c>
      <c r="T505" s="180"/>
      <c r="U505" s="207">
        <v>1750000</v>
      </c>
      <c r="V505" s="208"/>
      <c r="W505" s="180"/>
      <c r="X505" s="207">
        <v>0</v>
      </c>
      <c r="Y505" s="208"/>
      <c r="Z505" s="180"/>
      <c r="AA505" s="180"/>
      <c r="AB505" s="55" t="s">
        <v>921</v>
      </c>
    </row>
    <row r="506" spans="1:28" s="2" customFormat="1" ht="12.75" customHeight="1" x14ac:dyDescent="0.2">
      <c r="A506" s="209" t="s">
        <v>245</v>
      </c>
      <c r="B506" s="208"/>
      <c r="C506" s="210" t="s">
        <v>246</v>
      </c>
      <c r="D506" s="211"/>
      <c r="E506" s="211"/>
      <c r="F506" s="208"/>
      <c r="G506" s="172">
        <v>461531</v>
      </c>
      <c r="H506" s="180"/>
      <c r="I506" s="172">
        <v>0</v>
      </c>
      <c r="J506" s="180"/>
      <c r="K506" s="207">
        <v>461531</v>
      </c>
      <c r="L506" s="208"/>
      <c r="M506" s="180"/>
      <c r="N506" s="207">
        <v>0</v>
      </c>
      <c r="O506" s="208"/>
      <c r="P506" s="180"/>
      <c r="Q506" s="172">
        <v>0</v>
      </c>
      <c r="R506" s="180"/>
      <c r="S506" s="172">
        <v>0</v>
      </c>
      <c r="T506" s="180"/>
      <c r="U506" s="207">
        <v>461531</v>
      </c>
      <c r="V506" s="208"/>
      <c r="W506" s="180"/>
      <c r="X506" s="207">
        <v>0</v>
      </c>
      <c r="Y506" s="208"/>
      <c r="Z506" s="180"/>
      <c r="AA506" s="180"/>
      <c r="AB506" s="55" t="s">
        <v>921</v>
      </c>
    </row>
    <row r="507" spans="1:28" s="2" customFormat="1" ht="12.75" customHeight="1" x14ac:dyDescent="0.2">
      <c r="A507" s="209" t="s">
        <v>247</v>
      </c>
      <c r="B507" s="208"/>
      <c r="C507" s="210" t="s">
        <v>248</v>
      </c>
      <c r="D507" s="211"/>
      <c r="E507" s="211"/>
      <c r="F507" s="208"/>
      <c r="G507" s="172">
        <v>100000</v>
      </c>
      <c r="H507" s="180"/>
      <c r="I507" s="172">
        <v>0</v>
      </c>
      <c r="J507" s="180"/>
      <c r="K507" s="207">
        <v>100000</v>
      </c>
      <c r="L507" s="208"/>
      <c r="M507" s="180"/>
      <c r="N507" s="207">
        <v>0</v>
      </c>
      <c r="O507" s="208"/>
      <c r="P507" s="180"/>
      <c r="Q507" s="172">
        <v>0</v>
      </c>
      <c r="R507" s="180"/>
      <c r="S507" s="172">
        <v>0</v>
      </c>
      <c r="T507" s="180"/>
      <c r="U507" s="207">
        <v>100000</v>
      </c>
      <c r="V507" s="208"/>
      <c r="W507" s="180"/>
      <c r="X507" s="207">
        <v>0</v>
      </c>
      <c r="Y507" s="208"/>
      <c r="Z507" s="180"/>
      <c r="AA507" s="180"/>
      <c r="AB507" s="55" t="s">
        <v>921</v>
      </c>
    </row>
    <row r="508" spans="1:28" s="2" customFormat="1" ht="12.75" customHeight="1" x14ac:dyDescent="0.2">
      <c r="A508" s="209" t="s">
        <v>249</v>
      </c>
      <c r="B508" s="208"/>
      <c r="C508" s="210" t="s">
        <v>250</v>
      </c>
      <c r="D508" s="211"/>
      <c r="E508" s="211"/>
      <c r="F508" s="208"/>
      <c r="G508" s="172">
        <v>190000</v>
      </c>
      <c r="H508" s="180"/>
      <c r="I508" s="172">
        <v>0</v>
      </c>
      <c r="J508" s="180"/>
      <c r="K508" s="207">
        <v>190000</v>
      </c>
      <c r="L508" s="208"/>
      <c r="M508" s="180"/>
      <c r="N508" s="207">
        <v>0</v>
      </c>
      <c r="O508" s="208"/>
      <c r="P508" s="180"/>
      <c r="Q508" s="172">
        <v>0</v>
      </c>
      <c r="R508" s="180"/>
      <c r="S508" s="172">
        <v>0</v>
      </c>
      <c r="T508" s="180"/>
      <c r="U508" s="207">
        <v>190000</v>
      </c>
      <c r="V508" s="208"/>
      <c r="W508" s="180"/>
      <c r="X508" s="207">
        <v>0</v>
      </c>
      <c r="Y508" s="208"/>
      <c r="Z508" s="180"/>
      <c r="AA508" s="180"/>
      <c r="AB508" s="55" t="s">
        <v>921</v>
      </c>
    </row>
    <row r="509" spans="1:28" ht="12.75" customHeight="1" x14ac:dyDescent="0.2">
      <c r="A509" s="209" t="s">
        <v>1460</v>
      </c>
      <c r="B509" s="208"/>
      <c r="C509" s="210" t="s">
        <v>1461</v>
      </c>
      <c r="D509" s="211"/>
      <c r="E509" s="211"/>
      <c r="F509" s="208"/>
      <c r="G509" s="172">
        <v>239667</v>
      </c>
      <c r="H509" s="180"/>
      <c r="I509" s="172">
        <v>0</v>
      </c>
      <c r="J509" s="180"/>
      <c r="K509" s="207">
        <v>239667</v>
      </c>
      <c r="L509" s="208"/>
      <c r="M509" s="180"/>
      <c r="N509" s="207">
        <v>0</v>
      </c>
      <c r="O509" s="208"/>
      <c r="P509" s="180"/>
      <c r="Q509" s="172">
        <v>0</v>
      </c>
      <c r="R509" s="180"/>
      <c r="S509" s="172">
        <v>0</v>
      </c>
      <c r="T509" s="180"/>
      <c r="U509" s="207">
        <v>239667</v>
      </c>
      <c r="V509" s="208"/>
      <c r="W509" s="180"/>
      <c r="X509" s="207">
        <v>0</v>
      </c>
      <c r="Y509" s="208"/>
      <c r="Z509" s="180"/>
      <c r="AA509" s="180"/>
      <c r="AB509" s="55" t="s">
        <v>942</v>
      </c>
    </row>
    <row r="510" spans="1:28" s="103" customFormat="1" ht="12.75" customHeight="1" x14ac:dyDescent="0.2">
      <c r="A510" s="209" t="s">
        <v>1366</v>
      </c>
      <c r="B510" s="208"/>
      <c r="C510" s="210" t="s">
        <v>951</v>
      </c>
      <c r="D510" s="211"/>
      <c r="E510" s="211"/>
      <c r="F510" s="208"/>
      <c r="G510" s="172">
        <v>1892058</v>
      </c>
      <c r="H510" s="180"/>
      <c r="I510" s="172">
        <v>0</v>
      </c>
      <c r="J510" s="180"/>
      <c r="K510" s="207">
        <v>1892058</v>
      </c>
      <c r="L510" s="208"/>
      <c r="M510" s="180"/>
      <c r="N510" s="207">
        <v>0</v>
      </c>
      <c r="O510" s="208"/>
      <c r="P510" s="180"/>
      <c r="Q510" s="172">
        <v>0</v>
      </c>
      <c r="R510" s="180"/>
      <c r="S510" s="172">
        <v>0</v>
      </c>
      <c r="T510" s="180"/>
      <c r="U510" s="207">
        <v>1892058</v>
      </c>
      <c r="V510" s="208"/>
      <c r="W510" s="180"/>
      <c r="X510" s="207">
        <v>0</v>
      </c>
      <c r="Y510" s="208"/>
      <c r="Z510" s="180"/>
      <c r="AA510" s="180"/>
      <c r="AB510" s="55" t="s">
        <v>950</v>
      </c>
    </row>
    <row r="511" spans="1:28" s="103" customFormat="1" ht="12.75" customHeight="1" x14ac:dyDescent="0.2">
      <c r="A511" s="209" t="s">
        <v>1319</v>
      </c>
      <c r="B511" s="208"/>
      <c r="C511" s="210" t="s">
        <v>967</v>
      </c>
      <c r="D511" s="211"/>
      <c r="E511" s="211"/>
      <c r="F511" s="208"/>
      <c r="G511" s="172">
        <v>1017307</v>
      </c>
      <c r="H511" s="180"/>
      <c r="I511" s="172">
        <v>0</v>
      </c>
      <c r="J511" s="180"/>
      <c r="K511" s="207">
        <v>1017307</v>
      </c>
      <c r="L511" s="208"/>
      <c r="M511" s="180"/>
      <c r="N511" s="207">
        <v>0</v>
      </c>
      <c r="O511" s="208"/>
      <c r="P511" s="180"/>
      <c r="Q511" s="172">
        <v>0</v>
      </c>
      <c r="R511" s="180"/>
      <c r="S511" s="172">
        <v>0</v>
      </c>
      <c r="T511" s="180"/>
      <c r="U511" s="207">
        <v>1017307</v>
      </c>
      <c r="V511" s="208"/>
      <c r="W511" s="180"/>
      <c r="X511" s="207">
        <v>0</v>
      </c>
      <c r="Y511" s="208"/>
      <c r="Z511" s="180"/>
      <c r="AA511" s="180"/>
      <c r="AB511" s="55" t="s">
        <v>966</v>
      </c>
    </row>
    <row r="512" spans="1:28" s="103" customFormat="1" ht="12.75" customHeight="1" x14ac:dyDescent="0.2">
      <c r="A512" s="209" t="s">
        <v>253</v>
      </c>
      <c r="B512" s="208"/>
      <c r="C512" s="210" t="s">
        <v>254</v>
      </c>
      <c r="D512" s="211"/>
      <c r="E512" s="211"/>
      <c r="F512" s="208"/>
      <c r="G512" s="172">
        <v>4341652</v>
      </c>
      <c r="H512" s="180"/>
      <c r="I512" s="172">
        <v>0</v>
      </c>
      <c r="J512" s="180"/>
      <c r="K512" s="207">
        <v>4341652</v>
      </c>
      <c r="L512" s="208"/>
      <c r="M512" s="180"/>
      <c r="N512" s="207">
        <v>0</v>
      </c>
      <c r="O512" s="208"/>
      <c r="P512" s="180"/>
      <c r="Q512" s="172">
        <v>0</v>
      </c>
      <c r="R512" s="180"/>
      <c r="S512" s="172">
        <v>0</v>
      </c>
      <c r="T512" s="180"/>
      <c r="U512" s="207">
        <v>4341652</v>
      </c>
      <c r="V512" s="208"/>
      <c r="W512" s="180"/>
      <c r="X512" s="207">
        <v>0</v>
      </c>
      <c r="Y512" s="208"/>
      <c r="Z512" s="180"/>
      <c r="AA512" s="180"/>
      <c r="AB512" s="55" t="s">
        <v>968</v>
      </c>
    </row>
    <row r="513" spans="1:28" s="103" customFormat="1" ht="12.75" customHeight="1" x14ac:dyDescent="0.2">
      <c r="A513" s="209" t="s">
        <v>1462</v>
      </c>
      <c r="B513" s="208"/>
      <c r="C513" s="210" t="s">
        <v>1463</v>
      </c>
      <c r="D513" s="211"/>
      <c r="E513" s="211"/>
      <c r="F513" s="208"/>
      <c r="G513" s="172">
        <v>3911254</v>
      </c>
      <c r="H513" s="180"/>
      <c r="I513" s="172">
        <v>0</v>
      </c>
      <c r="J513" s="180"/>
      <c r="K513" s="207">
        <v>3911254</v>
      </c>
      <c r="L513" s="208"/>
      <c r="M513" s="180"/>
      <c r="N513" s="207">
        <v>0</v>
      </c>
      <c r="O513" s="208"/>
      <c r="P513" s="180"/>
      <c r="Q513" s="172">
        <v>0</v>
      </c>
      <c r="R513" s="180"/>
      <c r="S513" s="172">
        <v>0</v>
      </c>
      <c r="T513" s="180"/>
      <c r="U513" s="207">
        <v>3911254</v>
      </c>
      <c r="V513" s="208"/>
      <c r="W513" s="180"/>
      <c r="X513" s="207">
        <v>0</v>
      </c>
      <c r="Y513" s="208"/>
      <c r="Z513" s="180"/>
      <c r="AA513" s="180"/>
      <c r="AB513" s="55" t="s">
        <v>977</v>
      </c>
    </row>
    <row r="514" spans="1:28" s="103" customFormat="1" ht="12.75" customHeight="1" x14ac:dyDescent="0.2">
      <c r="A514" s="209" t="s">
        <v>1335</v>
      </c>
      <c r="B514" s="208"/>
      <c r="C514" s="210" t="s">
        <v>982</v>
      </c>
      <c r="D514" s="211"/>
      <c r="E514" s="211"/>
      <c r="F514" s="208"/>
      <c r="G514" s="172">
        <v>340572</v>
      </c>
      <c r="H514" s="180"/>
      <c r="I514" s="172">
        <v>0</v>
      </c>
      <c r="J514" s="180"/>
      <c r="K514" s="207">
        <v>340572</v>
      </c>
      <c r="L514" s="208"/>
      <c r="M514" s="180"/>
      <c r="N514" s="207">
        <v>0</v>
      </c>
      <c r="O514" s="208"/>
      <c r="P514" s="180"/>
      <c r="Q514" s="172">
        <v>0</v>
      </c>
      <c r="R514" s="180"/>
      <c r="S514" s="172">
        <v>0</v>
      </c>
      <c r="T514" s="180"/>
      <c r="U514" s="207">
        <v>340572</v>
      </c>
      <c r="V514" s="208"/>
      <c r="W514" s="180"/>
      <c r="X514" s="207">
        <v>0</v>
      </c>
      <c r="Y514" s="208"/>
      <c r="Z514" s="180"/>
      <c r="AA514" s="180"/>
      <c r="AB514" s="55" t="s">
        <v>981</v>
      </c>
    </row>
    <row r="515" spans="1:28" s="103" customFormat="1" ht="12.75" customHeight="1" x14ac:dyDescent="0.2">
      <c r="A515" s="209" t="s">
        <v>1345</v>
      </c>
      <c r="B515" s="208"/>
      <c r="C515" s="210" t="s">
        <v>1346</v>
      </c>
      <c r="D515" s="211"/>
      <c r="E515" s="211"/>
      <c r="F515" s="208"/>
      <c r="G515" s="172">
        <v>111276</v>
      </c>
      <c r="H515" s="180"/>
      <c r="I515" s="172">
        <v>0</v>
      </c>
      <c r="J515" s="180"/>
      <c r="K515" s="207">
        <v>111276</v>
      </c>
      <c r="L515" s="208"/>
      <c r="M515" s="180"/>
      <c r="N515" s="207">
        <v>0</v>
      </c>
      <c r="O515" s="208"/>
      <c r="P515" s="180"/>
      <c r="Q515" s="172">
        <v>0</v>
      </c>
      <c r="R515" s="180"/>
      <c r="S515" s="172">
        <v>0</v>
      </c>
      <c r="T515" s="180"/>
      <c r="U515" s="207">
        <v>111276</v>
      </c>
      <c r="V515" s="208"/>
      <c r="W515" s="180"/>
      <c r="X515" s="207">
        <v>0</v>
      </c>
      <c r="Y515" s="208"/>
      <c r="Z515" s="180"/>
      <c r="AA515" s="180"/>
      <c r="AB515" s="55" t="s">
        <v>987</v>
      </c>
    </row>
    <row r="516" spans="1:28" s="103" customFormat="1" ht="12.75" customHeight="1" x14ac:dyDescent="0.2">
      <c r="A516" s="209" t="s">
        <v>1318</v>
      </c>
      <c r="B516" s="208"/>
      <c r="C516" s="210" t="s">
        <v>1317</v>
      </c>
      <c r="D516" s="211"/>
      <c r="E516" s="211"/>
      <c r="F516" s="208"/>
      <c r="G516" s="172">
        <v>230860</v>
      </c>
      <c r="H516" s="180"/>
      <c r="I516" s="172">
        <v>0</v>
      </c>
      <c r="J516" s="180"/>
      <c r="K516" s="207">
        <v>230860</v>
      </c>
      <c r="L516" s="208"/>
      <c r="M516" s="180"/>
      <c r="N516" s="207">
        <v>0</v>
      </c>
      <c r="O516" s="208"/>
      <c r="P516" s="180"/>
      <c r="Q516" s="172">
        <v>0</v>
      </c>
      <c r="R516" s="180"/>
      <c r="S516" s="172">
        <v>0</v>
      </c>
      <c r="T516" s="180"/>
      <c r="U516" s="207">
        <v>230860</v>
      </c>
      <c r="V516" s="208"/>
      <c r="W516" s="180"/>
      <c r="X516" s="207">
        <v>0</v>
      </c>
      <c r="Y516" s="208"/>
      <c r="Z516" s="180"/>
      <c r="AA516" s="180"/>
      <c r="AB516" s="55" t="s">
        <v>997</v>
      </c>
    </row>
    <row r="517" spans="1:28" s="103" customFormat="1" ht="12.75" customHeight="1" x14ac:dyDescent="0.2">
      <c r="A517" s="209" t="s">
        <v>1531</v>
      </c>
      <c r="B517" s="208"/>
      <c r="C517" s="210" t="s">
        <v>255</v>
      </c>
      <c r="D517" s="211"/>
      <c r="E517" s="211"/>
      <c r="F517" s="208"/>
      <c r="G517" s="172">
        <v>943589</v>
      </c>
      <c r="H517" s="180"/>
      <c r="I517" s="172">
        <v>0</v>
      </c>
      <c r="J517" s="180"/>
      <c r="K517" s="207">
        <v>943589</v>
      </c>
      <c r="L517" s="208"/>
      <c r="M517" s="180"/>
      <c r="N517" s="207">
        <v>0</v>
      </c>
      <c r="O517" s="208"/>
      <c r="P517" s="180"/>
      <c r="Q517" s="172">
        <v>0</v>
      </c>
      <c r="R517" s="180"/>
      <c r="S517" s="172">
        <v>0</v>
      </c>
      <c r="T517" s="180"/>
      <c r="U517" s="207">
        <v>943589</v>
      </c>
      <c r="V517" s="208"/>
      <c r="W517" s="180"/>
      <c r="X517" s="207">
        <v>0</v>
      </c>
      <c r="Y517" s="208"/>
      <c r="Z517" s="180"/>
      <c r="AA517" s="180"/>
      <c r="AB517" s="55" t="s">
        <v>1000</v>
      </c>
    </row>
    <row r="518" spans="1:28" s="105" customFormat="1" ht="12.75" customHeight="1" x14ac:dyDescent="0.2">
      <c r="A518" s="209" t="s">
        <v>256</v>
      </c>
      <c r="B518" s="208"/>
      <c r="C518" s="210" t="s">
        <v>257</v>
      </c>
      <c r="D518" s="211"/>
      <c r="E518" s="211"/>
      <c r="F518" s="208"/>
      <c r="G518" s="172">
        <v>1967429</v>
      </c>
      <c r="H518" s="180"/>
      <c r="I518" s="172">
        <v>0</v>
      </c>
      <c r="J518" s="180"/>
      <c r="K518" s="207">
        <v>1967429</v>
      </c>
      <c r="L518" s="208"/>
      <c r="M518" s="180"/>
      <c r="N518" s="207">
        <v>0</v>
      </c>
      <c r="O518" s="208"/>
      <c r="P518" s="180"/>
      <c r="Q518" s="172">
        <v>0</v>
      </c>
      <c r="R518" s="180"/>
      <c r="S518" s="172">
        <v>0</v>
      </c>
      <c r="T518" s="180"/>
      <c r="U518" s="207">
        <v>1967429</v>
      </c>
      <c r="V518" s="208"/>
      <c r="W518" s="180"/>
      <c r="X518" s="207">
        <v>0</v>
      </c>
      <c r="Y518" s="208"/>
      <c r="Z518" s="180"/>
      <c r="AA518" s="180"/>
      <c r="AB518" s="55" t="s">
        <v>1001</v>
      </c>
    </row>
    <row r="519" spans="1:28" s="103" customFormat="1" ht="12.75" customHeight="1" x14ac:dyDescent="0.2">
      <c r="A519" s="209" t="s">
        <v>260</v>
      </c>
      <c r="B519" s="208"/>
      <c r="C519" s="210" t="s">
        <v>261</v>
      </c>
      <c r="D519" s="211"/>
      <c r="E519" s="211"/>
      <c r="F519" s="208"/>
      <c r="G519" s="172">
        <v>191646</v>
      </c>
      <c r="H519" s="180"/>
      <c r="I519" s="172">
        <v>0</v>
      </c>
      <c r="J519" s="180"/>
      <c r="K519" s="207">
        <v>191646</v>
      </c>
      <c r="L519" s="208"/>
      <c r="M519" s="180"/>
      <c r="N519" s="207">
        <v>0</v>
      </c>
      <c r="O519" s="208"/>
      <c r="P519" s="180"/>
      <c r="Q519" s="172">
        <v>0</v>
      </c>
      <c r="R519" s="180"/>
      <c r="S519" s="172">
        <v>0</v>
      </c>
      <c r="T519" s="180"/>
      <c r="U519" s="207">
        <v>191646</v>
      </c>
      <c r="V519" s="208"/>
      <c r="W519" s="180"/>
      <c r="X519" s="207">
        <v>0</v>
      </c>
      <c r="Y519" s="208"/>
      <c r="Z519" s="180"/>
      <c r="AA519" s="180"/>
      <c r="AB519" s="55" t="s">
        <v>1008</v>
      </c>
    </row>
    <row r="520" spans="1:28" s="105" customFormat="1" ht="12.75" customHeight="1" x14ac:dyDescent="0.2">
      <c r="A520" s="209" t="s">
        <v>262</v>
      </c>
      <c r="B520" s="208"/>
      <c r="C520" s="210" t="s">
        <v>263</v>
      </c>
      <c r="D520" s="211"/>
      <c r="E520" s="211"/>
      <c r="F520" s="208"/>
      <c r="G520" s="172">
        <v>921919</v>
      </c>
      <c r="H520" s="180"/>
      <c r="I520" s="172">
        <v>0</v>
      </c>
      <c r="J520" s="180"/>
      <c r="K520" s="207">
        <v>921919</v>
      </c>
      <c r="L520" s="208"/>
      <c r="M520" s="180"/>
      <c r="N520" s="207">
        <v>0</v>
      </c>
      <c r="O520" s="208"/>
      <c r="P520" s="180"/>
      <c r="Q520" s="172">
        <v>0</v>
      </c>
      <c r="R520" s="180"/>
      <c r="S520" s="172">
        <v>0</v>
      </c>
      <c r="T520" s="180"/>
      <c r="U520" s="207">
        <v>921919</v>
      </c>
      <c r="V520" s="208"/>
      <c r="W520" s="180"/>
      <c r="X520" s="207">
        <v>0</v>
      </c>
      <c r="Y520" s="208"/>
      <c r="Z520" s="180"/>
      <c r="AA520" s="180"/>
      <c r="AB520" s="55" t="s">
        <v>1009</v>
      </c>
    </row>
    <row r="521" spans="1:28" s="106" customFormat="1" ht="12.75" customHeight="1" x14ac:dyDescent="0.2">
      <c r="A521" s="209" t="s">
        <v>1552</v>
      </c>
      <c r="B521" s="208"/>
      <c r="C521" s="210" t="s">
        <v>1553</v>
      </c>
      <c r="D521" s="211"/>
      <c r="E521" s="211"/>
      <c r="F521" s="208"/>
      <c r="G521" s="172">
        <v>423685</v>
      </c>
      <c r="H521" s="180"/>
      <c r="I521" s="172">
        <v>0</v>
      </c>
      <c r="J521" s="180"/>
      <c r="K521" s="207">
        <v>423685</v>
      </c>
      <c r="L521" s="208"/>
      <c r="M521" s="180"/>
      <c r="N521" s="207">
        <v>0</v>
      </c>
      <c r="O521" s="208"/>
      <c r="P521" s="180"/>
      <c r="Q521" s="172">
        <v>0</v>
      </c>
      <c r="R521" s="180"/>
      <c r="S521" s="172">
        <v>0</v>
      </c>
      <c r="T521" s="180"/>
      <c r="U521" s="207">
        <v>423685</v>
      </c>
      <c r="V521" s="208"/>
      <c r="W521" s="180"/>
      <c r="X521" s="207">
        <v>0</v>
      </c>
      <c r="Y521" s="208"/>
      <c r="Z521" s="180"/>
      <c r="AA521" s="180"/>
      <c r="AB521" s="55" t="s">
        <v>1028</v>
      </c>
    </row>
    <row r="522" spans="1:28" s="106" customFormat="1" ht="12.75" customHeight="1" x14ac:dyDescent="0.2">
      <c r="A522" s="209" t="s">
        <v>1316</v>
      </c>
      <c r="B522" s="208"/>
      <c r="C522" s="210" t="s">
        <v>1052</v>
      </c>
      <c r="D522" s="211"/>
      <c r="E522" s="211"/>
      <c r="F522" s="208"/>
      <c r="G522" s="172">
        <v>578200</v>
      </c>
      <c r="H522" s="180"/>
      <c r="I522" s="172">
        <v>0</v>
      </c>
      <c r="J522" s="180"/>
      <c r="K522" s="207">
        <v>578200</v>
      </c>
      <c r="L522" s="208"/>
      <c r="M522" s="180"/>
      <c r="N522" s="207">
        <v>0</v>
      </c>
      <c r="O522" s="208"/>
      <c r="P522" s="180"/>
      <c r="Q522" s="172">
        <v>0</v>
      </c>
      <c r="R522" s="180"/>
      <c r="S522" s="172">
        <v>0</v>
      </c>
      <c r="T522" s="180"/>
      <c r="U522" s="207">
        <v>578200</v>
      </c>
      <c r="V522" s="208"/>
      <c r="W522" s="180"/>
      <c r="X522" s="207">
        <v>0</v>
      </c>
      <c r="Y522" s="208"/>
      <c r="Z522" s="180"/>
      <c r="AA522" s="180"/>
      <c r="AB522" s="55" t="s">
        <v>1051</v>
      </c>
    </row>
    <row r="523" spans="1:28" s="106" customFormat="1" ht="12.75" customHeight="1" x14ac:dyDescent="0.2">
      <c r="A523" s="209" t="s">
        <v>266</v>
      </c>
      <c r="B523" s="208"/>
      <c r="C523" s="210" t="s">
        <v>267</v>
      </c>
      <c r="D523" s="211"/>
      <c r="E523" s="211"/>
      <c r="F523" s="208"/>
      <c r="G523" s="172">
        <v>163164</v>
      </c>
      <c r="H523" s="180"/>
      <c r="I523" s="172">
        <v>0</v>
      </c>
      <c r="J523" s="180"/>
      <c r="K523" s="207">
        <v>163164</v>
      </c>
      <c r="L523" s="208"/>
      <c r="M523" s="180"/>
      <c r="N523" s="207">
        <v>0</v>
      </c>
      <c r="O523" s="208"/>
      <c r="P523" s="180"/>
      <c r="Q523" s="172">
        <v>0</v>
      </c>
      <c r="R523" s="180"/>
      <c r="S523" s="172">
        <v>0</v>
      </c>
      <c r="T523" s="180"/>
      <c r="U523" s="207">
        <v>163164</v>
      </c>
      <c r="V523" s="208"/>
      <c r="W523" s="180"/>
      <c r="X523" s="207">
        <v>0</v>
      </c>
      <c r="Y523" s="208"/>
      <c r="Z523" s="180"/>
      <c r="AA523" s="180"/>
      <c r="AB523" s="55" t="s">
        <v>1061</v>
      </c>
    </row>
    <row r="524" spans="1:28" s="106" customFormat="1" ht="12.75" customHeight="1" x14ac:dyDescent="0.2">
      <c r="A524" s="209" t="s">
        <v>1336</v>
      </c>
      <c r="B524" s="208"/>
      <c r="C524" s="210" t="s">
        <v>1075</v>
      </c>
      <c r="D524" s="211"/>
      <c r="E524" s="211"/>
      <c r="F524" s="208"/>
      <c r="G524" s="172">
        <v>295823</v>
      </c>
      <c r="H524" s="180"/>
      <c r="I524" s="172">
        <v>0</v>
      </c>
      <c r="J524" s="180"/>
      <c r="K524" s="207">
        <v>295823</v>
      </c>
      <c r="L524" s="208"/>
      <c r="M524" s="180"/>
      <c r="N524" s="207">
        <v>0</v>
      </c>
      <c r="O524" s="208"/>
      <c r="P524" s="180"/>
      <c r="Q524" s="172">
        <v>0</v>
      </c>
      <c r="R524" s="180"/>
      <c r="S524" s="172">
        <v>0</v>
      </c>
      <c r="T524" s="180"/>
      <c r="U524" s="207">
        <v>295823</v>
      </c>
      <c r="V524" s="208"/>
      <c r="W524" s="180"/>
      <c r="X524" s="207">
        <v>0</v>
      </c>
      <c r="Y524" s="208"/>
      <c r="Z524" s="180"/>
      <c r="AA524" s="180"/>
      <c r="AB524" s="55" t="s">
        <v>1074</v>
      </c>
    </row>
    <row r="525" spans="1:28" s="106" customFormat="1" ht="12.75" customHeight="1" x14ac:dyDescent="0.2">
      <c r="A525" s="209" t="s">
        <v>1349</v>
      </c>
      <c r="B525" s="208"/>
      <c r="C525" s="210" t="s">
        <v>1099</v>
      </c>
      <c r="D525" s="211"/>
      <c r="E525" s="211"/>
      <c r="F525" s="208"/>
      <c r="G525" s="172">
        <v>437984</v>
      </c>
      <c r="H525" s="180"/>
      <c r="I525" s="172">
        <v>0</v>
      </c>
      <c r="J525" s="180"/>
      <c r="K525" s="207">
        <v>437984</v>
      </c>
      <c r="L525" s="208"/>
      <c r="M525" s="180"/>
      <c r="N525" s="207">
        <v>0</v>
      </c>
      <c r="O525" s="208"/>
      <c r="P525" s="180"/>
      <c r="Q525" s="172">
        <v>0</v>
      </c>
      <c r="R525" s="180"/>
      <c r="S525" s="172">
        <v>0</v>
      </c>
      <c r="T525" s="180"/>
      <c r="U525" s="207">
        <v>437984</v>
      </c>
      <c r="V525" s="208"/>
      <c r="W525" s="180"/>
      <c r="X525" s="207">
        <v>0</v>
      </c>
      <c r="Y525" s="208"/>
      <c r="Z525" s="180"/>
      <c r="AA525" s="180"/>
      <c r="AB525" s="55" t="s">
        <v>1098</v>
      </c>
    </row>
    <row r="526" spans="1:28" s="106" customFormat="1" ht="12.75" customHeight="1" x14ac:dyDescent="0.2">
      <c r="A526" s="212"/>
      <c r="B526" s="213"/>
      <c r="C526" s="214"/>
      <c r="D526" s="215"/>
      <c r="E526" s="215"/>
      <c r="F526" s="216"/>
      <c r="G526" s="172"/>
      <c r="H526" s="180"/>
      <c r="I526" s="172"/>
      <c r="J526" s="180"/>
      <c r="K526" s="217"/>
      <c r="L526" s="218"/>
      <c r="M526" s="180"/>
      <c r="N526" s="217"/>
      <c r="O526" s="218"/>
      <c r="P526" s="180"/>
      <c r="Q526" s="172"/>
      <c r="R526" s="180"/>
      <c r="S526" s="172"/>
      <c r="T526" s="180"/>
      <c r="U526" s="217"/>
      <c r="V526" s="218"/>
      <c r="W526" s="180"/>
      <c r="X526" s="217"/>
      <c r="Y526" s="218"/>
      <c r="Z526" s="180"/>
      <c r="AA526" s="180"/>
      <c r="AB526" s="55"/>
    </row>
    <row r="527" spans="1:28" s="106" customFormat="1" ht="12.75" customHeight="1" x14ac:dyDescent="0.2">
      <c r="A527" s="209" t="s">
        <v>1539</v>
      </c>
      <c r="B527" s="208"/>
      <c r="C527" s="210" t="s">
        <v>1540</v>
      </c>
      <c r="D527" s="211"/>
      <c r="E527" s="211"/>
      <c r="F527" s="208"/>
      <c r="G527" s="172">
        <v>0</v>
      </c>
      <c r="H527" s="180"/>
      <c r="I527" s="172">
        <v>270159902</v>
      </c>
      <c r="J527" s="180"/>
      <c r="K527" s="207">
        <v>0</v>
      </c>
      <c r="L527" s="208"/>
      <c r="M527" s="180"/>
      <c r="N527" s="207">
        <v>270159902</v>
      </c>
      <c r="O527" s="208"/>
      <c r="P527" s="180"/>
      <c r="Q527" s="172">
        <v>0</v>
      </c>
      <c r="R527" s="180"/>
      <c r="S527" s="172">
        <v>0</v>
      </c>
      <c r="T527" s="180"/>
      <c r="U527" s="207">
        <v>0</v>
      </c>
      <c r="V527" s="208"/>
      <c r="W527" s="180"/>
      <c r="X527" s="207">
        <v>270159902</v>
      </c>
      <c r="Y527" s="208"/>
      <c r="Z527" s="180"/>
      <c r="AA527" s="180"/>
      <c r="AB527" s="55" t="s">
        <v>357</v>
      </c>
    </row>
    <row r="528" spans="1:28" s="106" customFormat="1" ht="12.75" customHeight="1" x14ac:dyDescent="0.2">
      <c r="A528" s="209" t="s">
        <v>1523</v>
      </c>
      <c r="B528" s="208"/>
      <c r="C528" s="210" t="s">
        <v>1524</v>
      </c>
      <c r="D528" s="211"/>
      <c r="E528" s="211"/>
      <c r="F528" s="208"/>
      <c r="G528" s="172">
        <v>0</v>
      </c>
      <c r="H528" s="180"/>
      <c r="I528" s="172">
        <v>10079848</v>
      </c>
      <c r="J528" s="180"/>
      <c r="K528" s="207">
        <v>0</v>
      </c>
      <c r="L528" s="208"/>
      <c r="M528" s="180"/>
      <c r="N528" s="207">
        <v>10079848</v>
      </c>
      <c r="O528" s="208"/>
      <c r="P528" s="180"/>
      <c r="Q528" s="172">
        <v>0</v>
      </c>
      <c r="R528" s="180"/>
      <c r="S528" s="172">
        <v>0</v>
      </c>
      <c r="T528" s="180"/>
      <c r="U528" s="207">
        <v>0</v>
      </c>
      <c r="V528" s="208"/>
      <c r="W528" s="180"/>
      <c r="X528" s="207">
        <v>10079848</v>
      </c>
      <c r="Y528" s="208"/>
      <c r="Z528" s="180"/>
      <c r="AA528" s="180"/>
      <c r="AB528" s="55" t="s">
        <v>357</v>
      </c>
    </row>
    <row r="529" spans="1:28" s="106" customFormat="1" ht="12.75" customHeight="1" x14ac:dyDescent="0.2">
      <c r="A529" s="209" t="s">
        <v>1525</v>
      </c>
      <c r="B529" s="208"/>
      <c r="C529" s="210" t="s">
        <v>1526</v>
      </c>
      <c r="D529" s="211"/>
      <c r="E529" s="211"/>
      <c r="F529" s="208"/>
      <c r="G529" s="172">
        <v>0</v>
      </c>
      <c r="H529" s="180"/>
      <c r="I529" s="172">
        <v>9018602</v>
      </c>
      <c r="J529" s="180"/>
      <c r="K529" s="207">
        <v>0</v>
      </c>
      <c r="L529" s="208"/>
      <c r="M529" s="180"/>
      <c r="N529" s="207">
        <v>9018602</v>
      </c>
      <c r="O529" s="208"/>
      <c r="P529" s="180"/>
      <c r="Q529" s="172">
        <v>0</v>
      </c>
      <c r="R529" s="180"/>
      <c r="S529" s="172">
        <v>0</v>
      </c>
      <c r="T529" s="180"/>
      <c r="U529" s="207">
        <v>0</v>
      </c>
      <c r="V529" s="208"/>
      <c r="W529" s="180"/>
      <c r="X529" s="207">
        <v>9018602</v>
      </c>
      <c r="Y529" s="208"/>
      <c r="Z529" s="180"/>
      <c r="AA529" s="180"/>
      <c r="AB529" s="55" t="s">
        <v>357</v>
      </c>
    </row>
    <row r="530" spans="1:28" s="106" customFormat="1" ht="12.75" customHeight="1" x14ac:dyDescent="0.2">
      <c r="A530" s="209" t="s">
        <v>1618</v>
      </c>
      <c r="B530" s="208"/>
      <c r="C530" s="210" t="s">
        <v>1619</v>
      </c>
      <c r="D530" s="211"/>
      <c r="E530" s="211"/>
      <c r="F530" s="208"/>
      <c r="G530" s="172">
        <v>0</v>
      </c>
      <c r="H530" s="180"/>
      <c r="I530" s="172">
        <v>587560</v>
      </c>
      <c r="J530" s="180"/>
      <c r="K530" s="207">
        <v>0</v>
      </c>
      <c r="L530" s="208"/>
      <c r="M530" s="180"/>
      <c r="N530" s="207">
        <v>587560</v>
      </c>
      <c r="O530" s="208"/>
      <c r="P530" s="180"/>
      <c r="Q530" s="172">
        <v>0</v>
      </c>
      <c r="R530" s="180"/>
      <c r="S530" s="172">
        <v>0</v>
      </c>
      <c r="T530" s="180"/>
      <c r="U530" s="207">
        <v>0</v>
      </c>
      <c r="V530" s="208"/>
      <c r="W530" s="180"/>
      <c r="X530" s="207">
        <v>587560</v>
      </c>
      <c r="Y530" s="208"/>
      <c r="Z530" s="180"/>
      <c r="AA530" s="180"/>
      <c r="AB530" s="55" t="s">
        <v>357</v>
      </c>
    </row>
    <row r="531" spans="1:28" s="109" customFormat="1" ht="12.75" customHeight="1" x14ac:dyDescent="0.2">
      <c r="A531" s="209" t="s">
        <v>147</v>
      </c>
      <c r="B531" s="208"/>
      <c r="C531" s="210" t="s">
        <v>148</v>
      </c>
      <c r="D531" s="211"/>
      <c r="E531" s="211"/>
      <c r="F531" s="208"/>
      <c r="G531" s="172">
        <v>0</v>
      </c>
      <c r="H531" s="180"/>
      <c r="I531" s="172">
        <v>7300984</v>
      </c>
      <c r="J531" s="180"/>
      <c r="K531" s="207">
        <v>0</v>
      </c>
      <c r="L531" s="208"/>
      <c r="M531" s="180"/>
      <c r="N531" s="207">
        <v>7300984</v>
      </c>
      <c r="O531" s="208"/>
      <c r="P531" s="180"/>
      <c r="Q531" s="172">
        <v>0</v>
      </c>
      <c r="R531" s="180"/>
      <c r="S531" s="172">
        <v>0</v>
      </c>
      <c r="T531" s="180"/>
      <c r="U531" s="207">
        <v>0</v>
      </c>
      <c r="V531" s="208"/>
      <c r="W531" s="180"/>
      <c r="X531" s="207">
        <v>7300984</v>
      </c>
      <c r="Y531" s="208"/>
      <c r="Z531" s="180"/>
      <c r="AA531" s="180"/>
      <c r="AB531" s="55" t="s">
        <v>418</v>
      </c>
    </row>
    <row r="532" spans="1:28" s="109" customFormat="1" ht="12.75" customHeight="1" x14ac:dyDescent="0.2">
      <c r="A532" s="209" t="s">
        <v>1450</v>
      </c>
      <c r="B532" s="208"/>
      <c r="C532" s="210" t="s">
        <v>1451</v>
      </c>
      <c r="D532" s="211"/>
      <c r="E532" s="211"/>
      <c r="F532" s="208"/>
      <c r="G532" s="172">
        <v>0</v>
      </c>
      <c r="H532" s="180"/>
      <c r="I532" s="172">
        <v>909504</v>
      </c>
      <c r="J532" s="180"/>
      <c r="K532" s="207">
        <v>0</v>
      </c>
      <c r="L532" s="208"/>
      <c r="M532" s="180"/>
      <c r="N532" s="207">
        <v>909504</v>
      </c>
      <c r="O532" s="208"/>
      <c r="P532" s="180"/>
      <c r="Q532" s="172">
        <v>0</v>
      </c>
      <c r="R532" s="180"/>
      <c r="S532" s="172">
        <v>0</v>
      </c>
      <c r="T532" s="180"/>
      <c r="U532" s="207">
        <v>0</v>
      </c>
      <c r="V532" s="208"/>
      <c r="W532" s="180"/>
      <c r="X532" s="207">
        <v>909504</v>
      </c>
      <c r="Y532" s="208"/>
      <c r="Z532" s="180"/>
      <c r="AA532" s="180"/>
      <c r="AB532" s="55" t="s">
        <v>418</v>
      </c>
    </row>
    <row r="533" spans="1:28" s="109" customFormat="1" ht="12.75" customHeight="1" x14ac:dyDescent="0.2">
      <c r="A533" s="209" t="s">
        <v>1527</v>
      </c>
      <c r="B533" s="208"/>
      <c r="C533" s="210" t="s">
        <v>1528</v>
      </c>
      <c r="D533" s="211"/>
      <c r="E533" s="211"/>
      <c r="F533" s="208"/>
      <c r="G533" s="172">
        <v>894906</v>
      </c>
      <c r="H533" s="180"/>
      <c r="I533" s="172">
        <v>6845523</v>
      </c>
      <c r="J533" s="180"/>
      <c r="K533" s="207">
        <v>0</v>
      </c>
      <c r="L533" s="208"/>
      <c r="M533" s="180"/>
      <c r="N533" s="207">
        <v>5950617</v>
      </c>
      <c r="O533" s="208"/>
      <c r="P533" s="180"/>
      <c r="Q533" s="172">
        <v>0</v>
      </c>
      <c r="R533" s="180"/>
      <c r="S533" s="172">
        <v>0</v>
      </c>
      <c r="T533" s="180"/>
      <c r="U533" s="207">
        <v>0</v>
      </c>
      <c r="V533" s="208"/>
      <c r="W533" s="180"/>
      <c r="X533" s="207">
        <v>5950617</v>
      </c>
      <c r="Y533" s="208"/>
      <c r="Z533" s="180"/>
      <c r="AA533" s="180"/>
      <c r="AB533" s="55" t="s">
        <v>481</v>
      </c>
    </row>
    <row r="534" spans="1:28" s="109" customFormat="1" ht="12.75" customHeight="1" x14ac:dyDescent="0.2">
      <c r="A534" s="209" t="s">
        <v>1529</v>
      </c>
      <c r="B534" s="208"/>
      <c r="C534" s="210" t="s">
        <v>1530</v>
      </c>
      <c r="D534" s="211"/>
      <c r="E534" s="211"/>
      <c r="F534" s="208"/>
      <c r="G534" s="172">
        <v>1110000</v>
      </c>
      <c r="H534" s="180"/>
      <c r="I534" s="172">
        <v>66626820</v>
      </c>
      <c r="J534" s="180"/>
      <c r="K534" s="207">
        <v>0</v>
      </c>
      <c r="L534" s="208"/>
      <c r="M534" s="180"/>
      <c r="N534" s="207">
        <v>65516820</v>
      </c>
      <c r="O534" s="208"/>
      <c r="P534" s="180"/>
      <c r="Q534" s="172">
        <v>0</v>
      </c>
      <c r="R534" s="180"/>
      <c r="S534" s="172">
        <v>0</v>
      </c>
      <c r="T534" s="180"/>
      <c r="U534" s="207">
        <v>0</v>
      </c>
      <c r="V534" s="208"/>
      <c r="W534" s="180"/>
      <c r="X534" s="207">
        <v>65516820</v>
      </c>
      <c r="Y534" s="208"/>
      <c r="Z534" s="180"/>
      <c r="AA534" s="180"/>
      <c r="AB534" s="55" t="s">
        <v>481</v>
      </c>
    </row>
    <row r="535" spans="1:28" s="109" customFormat="1" ht="12.75" customHeight="1" x14ac:dyDescent="0.2">
      <c r="A535" s="209" t="s">
        <v>149</v>
      </c>
      <c r="B535" s="208"/>
      <c r="C535" s="210" t="s">
        <v>150</v>
      </c>
      <c r="D535" s="211"/>
      <c r="E535" s="211"/>
      <c r="F535" s="208"/>
      <c r="G535" s="172">
        <v>211205155</v>
      </c>
      <c r="H535" s="180"/>
      <c r="I535" s="172">
        <v>0</v>
      </c>
      <c r="J535" s="180"/>
      <c r="K535" s="207">
        <v>211205155</v>
      </c>
      <c r="L535" s="208"/>
      <c r="M535" s="180"/>
      <c r="N535" s="207">
        <v>0</v>
      </c>
      <c r="O535" s="208"/>
      <c r="P535" s="180"/>
      <c r="Q535" s="172">
        <v>0</v>
      </c>
      <c r="R535" s="180"/>
      <c r="S535" s="172">
        <v>0</v>
      </c>
      <c r="T535" s="180"/>
      <c r="U535" s="207">
        <v>211205155</v>
      </c>
      <c r="V535" s="208"/>
      <c r="W535" s="180"/>
      <c r="X535" s="207">
        <v>0</v>
      </c>
      <c r="Y535" s="208"/>
      <c r="Z535" s="180"/>
      <c r="AA535" s="180"/>
      <c r="AB535" s="55" t="s">
        <v>585</v>
      </c>
    </row>
    <row r="536" spans="1:28" s="109" customFormat="1" ht="12.75" customHeight="1" x14ac:dyDescent="0.2">
      <c r="A536" s="209" t="s">
        <v>151</v>
      </c>
      <c r="B536" s="208"/>
      <c r="C536" s="210" t="s">
        <v>152</v>
      </c>
      <c r="D536" s="211"/>
      <c r="E536" s="211"/>
      <c r="F536" s="208"/>
      <c r="G536" s="172">
        <v>1298201</v>
      </c>
      <c r="H536" s="180"/>
      <c r="I536" s="172">
        <v>0</v>
      </c>
      <c r="J536" s="180"/>
      <c r="K536" s="207">
        <v>1298201</v>
      </c>
      <c r="L536" s="208"/>
      <c r="M536" s="180"/>
      <c r="N536" s="207">
        <v>0</v>
      </c>
      <c r="O536" s="208"/>
      <c r="P536" s="180"/>
      <c r="Q536" s="172">
        <v>0</v>
      </c>
      <c r="R536" s="180"/>
      <c r="S536" s="172">
        <v>0</v>
      </c>
      <c r="T536" s="180"/>
      <c r="U536" s="207">
        <v>1298201</v>
      </c>
      <c r="V536" s="208"/>
      <c r="W536" s="180"/>
      <c r="X536" s="207">
        <v>0</v>
      </c>
      <c r="Y536" s="208"/>
      <c r="Z536" s="180"/>
      <c r="AA536" s="180"/>
      <c r="AB536" s="55" t="s">
        <v>585</v>
      </c>
    </row>
    <row r="537" spans="1:28" s="109" customFormat="1" ht="12.75" customHeight="1" x14ac:dyDescent="0.2">
      <c r="A537" s="209" t="s">
        <v>157</v>
      </c>
      <c r="B537" s="208"/>
      <c r="C537" s="210" t="s">
        <v>158</v>
      </c>
      <c r="D537" s="211"/>
      <c r="E537" s="211"/>
      <c r="F537" s="208"/>
      <c r="G537" s="172">
        <v>48420293</v>
      </c>
      <c r="H537" s="180"/>
      <c r="I537" s="172">
        <v>0</v>
      </c>
      <c r="J537" s="180"/>
      <c r="K537" s="207">
        <v>48420293</v>
      </c>
      <c r="L537" s="208"/>
      <c r="M537" s="180"/>
      <c r="N537" s="207">
        <v>0</v>
      </c>
      <c r="O537" s="208"/>
      <c r="P537" s="180"/>
      <c r="Q537" s="172">
        <v>0</v>
      </c>
      <c r="R537" s="180"/>
      <c r="S537" s="172">
        <v>0</v>
      </c>
      <c r="T537" s="180"/>
      <c r="U537" s="207">
        <v>48420293</v>
      </c>
      <c r="V537" s="208"/>
      <c r="W537" s="180"/>
      <c r="X537" s="207">
        <v>0</v>
      </c>
      <c r="Y537" s="208"/>
      <c r="Z537" s="180"/>
      <c r="AA537" s="180"/>
      <c r="AB537" s="55" t="s">
        <v>635</v>
      </c>
    </row>
    <row r="538" spans="1:28" s="109" customFormat="1" ht="12.75" customHeight="1" x14ac:dyDescent="0.2">
      <c r="A538" s="209" t="s">
        <v>159</v>
      </c>
      <c r="B538" s="208"/>
      <c r="C538" s="210" t="s">
        <v>160</v>
      </c>
      <c r="D538" s="211"/>
      <c r="E538" s="211"/>
      <c r="F538" s="208"/>
      <c r="G538" s="172">
        <v>6678671</v>
      </c>
      <c r="H538" s="180"/>
      <c r="I538" s="172">
        <v>0</v>
      </c>
      <c r="J538" s="180"/>
      <c r="K538" s="207">
        <v>6678671</v>
      </c>
      <c r="L538" s="208"/>
      <c r="M538" s="180"/>
      <c r="N538" s="207">
        <v>0</v>
      </c>
      <c r="O538" s="208"/>
      <c r="P538" s="180"/>
      <c r="Q538" s="172">
        <v>0</v>
      </c>
      <c r="R538" s="180"/>
      <c r="S538" s="172">
        <v>0</v>
      </c>
      <c r="T538" s="180"/>
      <c r="U538" s="207">
        <v>6678671</v>
      </c>
      <c r="V538" s="208"/>
      <c r="W538" s="180"/>
      <c r="X538" s="207">
        <v>0</v>
      </c>
      <c r="Y538" s="208"/>
      <c r="Z538" s="180"/>
      <c r="AA538" s="180"/>
      <c r="AB538" s="55" t="s">
        <v>643</v>
      </c>
    </row>
    <row r="539" spans="1:28" s="109" customFormat="1" ht="12.75" customHeight="1" x14ac:dyDescent="0.2">
      <c r="A539" s="209" t="s">
        <v>165</v>
      </c>
      <c r="B539" s="208"/>
      <c r="C539" s="210" t="s">
        <v>166</v>
      </c>
      <c r="D539" s="211"/>
      <c r="E539" s="211"/>
      <c r="F539" s="208"/>
      <c r="G539" s="172">
        <v>6317377</v>
      </c>
      <c r="H539" s="180"/>
      <c r="I539" s="172">
        <v>0</v>
      </c>
      <c r="J539" s="180"/>
      <c r="K539" s="207">
        <v>6317377</v>
      </c>
      <c r="L539" s="208"/>
      <c r="M539" s="180"/>
      <c r="N539" s="207">
        <v>0</v>
      </c>
      <c r="O539" s="208"/>
      <c r="P539" s="180"/>
      <c r="Q539" s="172">
        <v>0</v>
      </c>
      <c r="R539" s="180"/>
      <c r="S539" s="172">
        <v>0</v>
      </c>
      <c r="T539" s="180"/>
      <c r="U539" s="207">
        <v>6317377</v>
      </c>
      <c r="V539" s="208"/>
      <c r="W539" s="180"/>
      <c r="X539" s="207">
        <v>0</v>
      </c>
      <c r="Y539" s="208"/>
      <c r="Z539" s="180"/>
      <c r="AA539" s="180"/>
      <c r="AB539" s="55" t="s">
        <v>661</v>
      </c>
    </row>
    <row r="540" spans="1:28" s="109" customFormat="1" ht="12.75" customHeight="1" x14ac:dyDescent="0.2">
      <c r="A540" s="209" t="s">
        <v>192</v>
      </c>
      <c r="B540" s="208"/>
      <c r="C540" s="210" t="s">
        <v>193</v>
      </c>
      <c r="D540" s="211"/>
      <c r="E540" s="211"/>
      <c r="F540" s="208"/>
      <c r="G540" s="172">
        <v>28226050</v>
      </c>
      <c r="H540" s="180"/>
      <c r="I540" s="172">
        <v>0</v>
      </c>
      <c r="J540" s="180"/>
      <c r="K540" s="207">
        <v>28226050</v>
      </c>
      <c r="L540" s="208"/>
      <c r="M540" s="180"/>
      <c r="N540" s="207">
        <v>0</v>
      </c>
      <c r="O540" s="208"/>
      <c r="P540" s="180"/>
      <c r="Q540" s="172">
        <v>0</v>
      </c>
      <c r="R540" s="180"/>
      <c r="S540" s="172">
        <v>0</v>
      </c>
      <c r="T540" s="180"/>
      <c r="U540" s="207">
        <v>28226050</v>
      </c>
      <c r="V540" s="208"/>
      <c r="W540" s="180"/>
      <c r="X540" s="207">
        <v>0</v>
      </c>
      <c r="Y540" s="208"/>
      <c r="Z540" s="180"/>
      <c r="AA540" s="180"/>
      <c r="AB540" s="55" t="s">
        <v>727</v>
      </c>
    </row>
    <row r="541" spans="1:28" s="109" customFormat="1" ht="12.75" customHeight="1" x14ac:dyDescent="0.2">
      <c r="A541" s="209" t="s">
        <v>194</v>
      </c>
      <c r="B541" s="208"/>
      <c r="C541" s="210" t="s">
        <v>195</v>
      </c>
      <c r="D541" s="211"/>
      <c r="E541" s="211"/>
      <c r="F541" s="208"/>
      <c r="G541" s="172">
        <v>3857044</v>
      </c>
      <c r="H541" s="180"/>
      <c r="I541" s="172">
        <v>0</v>
      </c>
      <c r="J541" s="180"/>
      <c r="K541" s="207">
        <v>3857044</v>
      </c>
      <c r="L541" s="208"/>
      <c r="M541" s="180"/>
      <c r="N541" s="207">
        <v>0</v>
      </c>
      <c r="O541" s="208"/>
      <c r="P541" s="180"/>
      <c r="Q541" s="172">
        <v>0</v>
      </c>
      <c r="R541" s="180"/>
      <c r="S541" s="172">
        <v>0</v>
      </c>
      <c r="T541" s="180"/>
      <c r="U541" s="207">
        <v>3857044</v>
      </c>
      <c r="V541" s="208"/>
      <c r="W541" s="180"/>
      <c r="X541" s="207">
        <v>0</v>
      </c>
      <c r="Y541" s="208"/>
      <c r="Z541" s="180"/>
      <c r="AA541" s="180"/>
      <c r="AB541" s="55" t="s">
        <v>733</v>
      </c>
    </row>
    <row r="542" spans="1:28" s="109" customFormat="1" ht="12.75" customHeight="1" x14ac:dyDescent="0.2">
      <c r="A542" s="209" t="s">
        <v>196</v>
      </c>
      <c r="B542" s="208"/>
      <c r="C542" s="210" t="s">
        <v>197</v>
      </c>
      <c r="D542" s="211"/>
      <c r="E542" s="211"/>
      <c r="F542" s="208"/>
      <c r="G542" s="172">
        <v>3750732</v>
      </c>
      <c r="H542" s="180"/>
      <c r="I542" s="172">
        <v>0</v>
      </c>
      <c r="J542" s="180"/>
      <c r="K542" s="207">
        <v>3750732</v>
      </c>
      <c r="L542" s="208"/>
      <c r="M542" s="180"/>
      <c r="N542" s="207">
        <v>0</v>
      </c>
      <c r="O542" s="208"/>
      <c r="P542" s="180"/>
      <c r="Q542" s="172">
        <v>0</v>
      </c>
      <c r="R542" s="180"/>
      <c r="S542" s="172">
        <v>0</v>
      </c>
      <c r="T542" s="180"/>
      <c r="U542" s="207">
        <v>3750732</v>
      </c>
      <c r="V542" s="208"/>
      <c r="W542" s="180"/>
      <c r="X542" s="207">
        <v>0</v>
      </c>
      <c r="Y542" s="208"/>
      <c r="Z542" s="180"/>
      <c r="AA542" s="180"/>
      <c r="AB542" s="55" t="s">
        <v>733</v>
      </c>
    </row>
    <row r="543" spans="1:28" s="109" customFormat="1" ht="12.75" customHeight="1" x14ac:dyDescent="0.2">
      <c r="A543" s="209" t="s">
        <v>198</v>
      </c>
      <c r="B543" s="208"/>
      <c r="C543" s="210" t="s">
        <v>199</v>
      </c>
      <c r="D543" s="211"/>
      <c r="E543" s="211"/>
      <c r="F543" s="208"/>
      <c r="G543" s="172">
        <v>4831839</v>
      </c>
      <c r="H543" s="180"/>
      <c r="I543" s="172">
        <v>0</v>
      </c>
      <c r="J543" s="180"/>
      <c r="K543" s="207">
        <v>4831839</v>
      </c>
      <c r="L543" s="208"/>
      <c r="M543" s="180"/>
      <c r="N543" s="207">
        <v>0</v>
      </c>
      <c r="O543" s="208"/>
      <c r="P543" s="180"/>
      <c r="Q543" s="172">
        <v>0</v>
      </c>
      <c r="R543" s="180"/>
      <c r="S543" s="172">
        <v>0</v>
      </c>
      <c r="T543" s="180"/>
      <c r="U543" s="207">
        <v>4831839</v>
      </c>
      <c r="V543" s="208"/>
      <c r="W543" s="180"/>
      <c r="X543" s="207">
        <v>0</v>
      </c>
      <c r="Y543" s="208"/>
      <c r="Z543" s="180"/>
      <c r="AA543" s="180"/>
      <c r="AB543" s="55" t="s">
        <v>733</v>
      </c>
    </row>
    <row r="544" spans="1:28" s="109" customFormat="1" ht="12.75" customHeight="1" x14ac:dyDescent="0.2">
      <c r="A544" s="209" t="s">
        <v>1514</v>
      </c>
      <c r="B544" s="208"/>
      <c r="C544" s="210" t="s">
        <v>1515</v>
      </c>
      <c r="D544" s="211"/>
      <c r="E544" s="211"/>
      <c r="F544" s="208"/>
      <c r="G544" s="172">
        <v>2099671</v>
      </c>
      <c r="H544" s="180"/>
      <c r="I544" s="172">
        <v>0</v>
      </c>
      <c r="J544" s="180"/>
      <c r="K544" s="207">
        <v>2099671</v>
      </c>
      <c r="L544" s="208"/>
      <c r="M544" s="180"/>
      <c r="N544" s="207">
        <v>0</v>
      </c>
      <c r="O544" s="208"/>
      <c r="P544" s="180"/>
      <c r="Q544" s="172">
        <v>0</v>
      </c>
      <c r="R544" s="180"/>
      <c r="S544" s="172">
        <v>0</v>
      </c>
      <c r="T544" s="180"/>
      <c r="U544" s="207">
        <v>2099671</v>
      </c>
      <c r="V544" s="208"/>
      <c r="W544" s="180"/>
      <c r="X544" s="207">
        <v>0</v>
      </c>
      <c r="Y544" s="208"/>
      <c r="Z544" s="180"/>
      <c r="AA544" s="180"/>
      <c r="AB544" s="144" t="s">
        <v>779</v>
      </c>
    </row>
    <row r="545" spans="1:28" s="109" customFormat="1" ht="12.75" customHeight="1" x14ac:dyDescent="0.2">
      <c r="A545" s="209" t="s">
        <v>1610</v>
      </c>
      <c r="B545" s="208"/>
      <c r="C545" s="210" t="s">
        <v>782</v>
      </c>
      <c r="D545" s="211"/>
      <c r="E545" s="211"/>
      <c r="F545" s="208"/>
      <c r="G545" s="172">
        <v>1557808</v>
      </c>
      <c r="H545" s="180"/>
      <c r="I545" s="172">
        <v>0</v>
      </c>
      <c r="J545" s="180"/>
      <c r="K545" s="207">
        <v>1557808</v>
      </c>
      <c r="L545" s="208"/>
      <c r="M545" s="180"/>
      <c r="N545" s="207">
        <v>0</v>
      </c>
      <c r="O545" s="208"/>
      <c r="P545" s="180"/>
      <c r="Q545" s="172">
        <v>0</v>
      </c>
      <c r="R545" s="180"/>
      <c r="S545" s="172">
        <v>0</v>
      </c>
      <c r="T545" s="180"/>
      <c r="U545" s="207">
        <v>1557808</v>
      </c>
      <c r="V545" s="208"/>
      <c r="W545" s="180"/>
      <c r="X545" s="207">
        <v>0</v>
      </c>
      <c r="Y545" s="208"/>
      <c r="Z545" s="180"/>
      <c r="AA545" s="180"/>
      <c r="AB545" s="144" t="s">
        <v>779</v>
      </c>
    </row>
    <row r="546" spans="1:28" s="109" customFormat="1" ht="12.75" customHeight="1" x14ac:dyDescent="0.2">
      <c r="A546" s="209" t="s">
        <v>1392</v>
      </c>
      <c r="B546" s="208"/>
      <c r="C546" s="210" t="s">
        <v>784</v>
      </c>
      <c r="D546" s="211"/>
      <c r="E546" s="211"/>
      <c r="F546" s="208"/>
      <c r="G546" s="172">
        <v>1342422</v>
      </c>
      <c r="H546" s="180"/>
      <c r="I546" s="172">
        <v>0</v>
      </c>
      <c r="J546" s="180"/>
      <c r="K546" s="207">
        <v>1342422</v>
      </c>
      <c r="L546" s="208"/>
      <c r="M546" s="180"/>
      <c r="N546" s="207">
        <v>0</v>
      </c>
      <c r="O546" s="208"/>
      <c r="P546" s="180"/>
      <c r="Q546" s="172">
        <v>0</v>
      </c>
      <c r="R546" s="180"/>
      <c r="S546" s="172">
        <v>0</v>
      </c>
      <c r="T546" s="180"/>
      <c r="U546" s="207">
        <v>1342422</v>
      </c>
      <c r="V546" s="208"/>
      <c r="W546" s="180"/>
      <c r="X546" s="207">
        <v>0</v>
      </c>
      <c r="Y546" s="208"/>
      <c r="Z546" s="180"/>
      <c r="AA546" s="180"/>
      <c r="AB546" s="144" t="s">
        <v>783</v>
      </c>
    </row>
    <row r="547" spans="1:28" s="109" customFormat="1" ht="12.75" customHeight="1" x14ac:dyDescent="0.2">
      <c r="A547" s="209" t="s">
        <v>1393</v>
      </c>
      <c r="B547" s="208"/>
      <c r="C547" s="210" t="s">
        <v>1394</v>
      </c>
      <c r="D547" s="211"/>
      <c r="E547" s="211"/>
      <c r="F547" s="208"/>
      <c r="G547" s="172">
        <v>552762</v>
      </c>
      <c r="H547" s="180"/>
      <c r="I547" s="172">
        <v>0</v>
      </c>
      <c r="J547" s="180"/>
      <c r="K547" s="207">
        <v>552762</v>
      </c>
      <c r="L547" s="208"/>
      <c r="M547" s="180"/>
      <c r="N547" s="207">
        <v>0</v>
      </c>
      <c r="O547" s="208"/>
      <c r="P547" s="180"/>
      <c r="Q547" s="172">
        <v>0</v>
      </c>
      <c r="R547" s="180"/>
      <c r="S547" s="172">
        <v>0</v>
      </c>
      <c r="T547" s="180"/>
      <c r="U547" s="207">
        <v>552762</v>
      </c>
      <c r="V547" s="208"/>
      <c r="W547" s="180"/>
      <c r="X547" s="207">
        <v>0</v>
      </c>
      <c r="Y547" s="208"/>
      <c r="Z547" s="180"/>
      <c r="AA547" s="180"/>
      <c r="AB547" s="144" t="s">
        <v>783</v>
      </c>
    </row>
    <row r="548" spans="1:28" s="109" customFormat="1" ht="12.75" customHeight="1" x14ac:dyDescent="0.2">
      <c r="A548" s="209" t="s">
        <v>1395</v>
      </c>
      <c r="B548" s="208"/>
      <c r="C548" s="210" t="s">
        <v>790</v>
      </c>
      <c r="D548" s="211"/>
      <c r="E548" s="211"/>
      <c r="F548" s="208"/>
      <c r="G548" s="172">
        <v>433654</v>
      </c>
      <c r="H548" s="180"/>
      <c r="I548" s="172">
        <v>0</v>
      </c>
      <c r="J548" s="180"/>
      <c r="K548" s="207">
        <v>433654</v>
      </c>
      <c r="L548" s="208"/>
      <c r="M548" s="180"/>
      <c r="N548" s="207">
        <v>0</v>
      </c>
      <c r="O548" s="208"/>
      <c r="P548" s="180"/>
      <c r="Q548" s="172">
        <v>0</v>
      </c>
      <c r="R548" s="180"/>
      <c r="S548" s="172">
        <v>0</v>
      </c>
      <c r="T548" s="180"/>
      <c r="U548" s="207">
        <v>433654</v>
      </c>
      <c r="V548" s="208"/>
      <c r="W548" s="180"/>
      <c r="X548" s="207">
        <v>0</v>
      </c>
      <c r="Y548" s="208"/>
      <c r="Z548" s="180"/>
      <c r="AA548" s="180"/>
      <c r="AB548" s="144" t="s">
        <v>789</v>
      </c>
    </row>
    <row r="549" spans="1:28" s="109" customFormat="1" ht="12.75" customHeight="1" x14ac:dyDescent="0.2">
      <c r="A549" s="209" t="s">
        <v>202</v>
      </c>
      <c r="B549" s="208"/>
      <c r="C549" s="210" t="s">
        <v>150</v>
      </c>
      <c r="D549" s="211"/>
      <c r="E549" s="211"/>
      <c r="F549" s="208"/>
      <c r="G549" s="172">
        <v>8270347</v>
      </c>
      <c r="H549" s="180"/>
      <c r="I549" s="172">
        <v>0</v>
      </c>
      <c r="J549" s="180"/>
      <c r="K549" s="207">
        <v>8270347</v>
      </c>
      <c r="L549" s="208"/>
      <c r="M549" s="180"/>
      <c r="N549" s="207">
        <v>0</v>
      </c>
      <c r="O549" s="208"/>
      <c r="P549" s="180"/>
      <c r="Q549" s="172">
        <v>0</v>
      </c>
      <c r="R549" s="180"/>
      <c r="S549" s="172">
        <v>0</v>
      </c>
      <c r="T549" s="180"/>
      <c r="U549" s="207">
        <v>8270347</v>
      </c>
      <c r="V549" s="208"/>
      <c r="W549" s="180"/>
      <c r="X549" s="207">
        <v>0</v>
      </c>
      <c r="Y549" s="208"/>
      <c r="Z549" s="180"/>
      <c r="AA549" s="180"/>
      <c r="AB549" s="55" t="s">
        <v>794</v>
      </c>
    </row>
    <row r="550" spans="1:28" s="109" customFormat="1" ht="12.75" customHeight="1" x14ac:dyDescent="0.2">
      <c r="A550" s="209" t="s">
        <v>206</v>
      </c>
      <c r="B550" s="208"/>
      <c r="C550" s="210" t="s">
        <v>158</v>
      </c>
      <c r="D550" s="211"/>
      <c r="E550" s="211"/>
      <c r="F550" s="208"/>
      <c r="G550" s="172">
        <v>1270777</v>
      </c>
      <c r="H550" s="180"/>
      <c r="I550" s="172">
        <v>0</v>
      </c>
      <c r="J550" s="180"/>
      <c r="K550" s="207">
        <v>1270777</v>
      </c>
      <c r="L550" s="208"/>
      <c r="M550" s="180"/>
      <c r="N550" s="207">
        <v>0</v>
      </c>
      <c r="O550" s="208"/>
      <c r="P550" s="180"/>
      <c r="Q550" s="172">
        <v>0</v>
      </c>
      <c r="R550" s="180"/>
      <c r="S550" s="172">
        <v>0</v>
      </c>
      <c r="T550" s="180"/>
      <c r="U550" s="207">
        <v>1270777</v>
      </c>
      <c r="V550" s="208"/>
      <c r="W550" s="180"/>
      <c r="X550" s="207">
        <v>0</v>
      </c>
      <c r="Y550" s="208"/>
      <c r="Z550" s="180"/>
      <c r="AA550" s="180"/>
      <c r="AB550" s="55" t="s">
        <v>864</v>
      </c>
    </row>
    <row r="551" spans="1:28" s="109" customFormat="1" ht="12.75" customHeight="1" x14ac:dyDescent="0.2">
      <c r="A551" s="209" t="s">
        <v>207</v>
      </c>
      <c r="B551" s="208"/>
      <c r="C551" s="210" t="s">
        <v>160</v>
      </c>
      <c r="D551" s="211"/>
      <c r="E551" s="211"/>
      <c r="F551" s="208"/>
      <c r="G551" s="172">
        <v>241722</v>
      </c>
      <c r="H551" s="180"/>
      <c r="I551" s="172">
        <v>0</v>
      </c>
      <c r="J551" s="180"/>
      <c r="K551" s="207">
        <v>241722</v>
      </c>
      <c r="L551" s="208"/>
      <c r="M551" s="180"/>
      <c r="N551" s="207">
        <v>0</v>
      </c>
      <c r="O551" s="208"/>
      <c r="P551" s="180"/>
      <c r="Q551" s="172">
        <v>0</v>
      </c>
      <c r="R551" s="180"/>
      <c r="S551" s="172">
        <v>0</v>
      </c>
      <c r="T551" s="180"/>
      <c r="U551" s="207">
        <v>241722</v>
      </c>
      <c r="V551" s="208"/>
      <c r="W551" s="180"/>
      <c r="X551" s="207">
        <v>0</v>
      </c>
      <c r="Y551" s="208"/>
      <c r="Z551" s="180"/>
      <c r="AA551" s="180"/>
      <c r="AB551" s="55" t="s">
        <v>821</v>
      </c>
    </row>
    <row r="552" spans="1:28" s="141" customFormat="1" ht="12.75" customHeight="1" x14ac:dyDescent="0.2">
      <c r="A552" s="209" t="s">
        <v>210</v>
      </c>
      <c r="B552" s="208"/>
      <c r="C552" s="210" t="s">
        <v>166</v>
      </c>
      <c r="D552" s="211"/>
      <c r="E552" s="211"/>
      <c r="F552" s="208"/>
      <c r="G552" s="172">
        <v>241722</v>
      </c>
      <c r="H552" s="180"/>
      <c r="I552" s="172">
        <v>0</v>
      </c>
      <c r="J552" s="180"/>
      <c r="K552" s="207">
        <v>241722</v>
      </c>
      <c r="L552" s="208"/>
      <c r="M552" s="180"/>
      <c r="N552" s="207">
        <v>0</v>
      </c>
      <c r="O552" s="208"/>
      <c r="P552" s="180"/>
      <c r="Q552" s="172">
        <v>0</v>
      </c>
      <c r="R552" s="180"/>
      <c r="S552" s="172">
        <v>0</v>
      </c>
      <c r="T552" s="180"/>
      <c r="U552" s="207">
        <v>241722</v>
      </c>
      <c r="V552" s="208"/>
      <c r="W552" s="180"/>
      <c r="X552" s="207">
        <v>0</v>
      </c>
      <c r="Y552" s="208"/>
      <c r="Z552" s="180"/>
      <c r="AA552" s="180"/>
      <c r="AB552" s="55" t="s">
        <v>830</v>
      </c>
    </row>
    <row r="553" spans="1:28" s="141" customFormat="1" ht="12.75" customHeight="1" x14ac:dyDescent="0.2">
      <c r="A553" s="209" t="s">
        <v>227</v>
      </c>
      <c r="B553" s="208"/>
      <c r="C553" s="210" t="s">
        <v>195</v>
      </c>
      <c r="D553" s="211"/>
      <c r="E553" s="211"/>
      <c r="F553" s="208"/>
      <c r="G553" s="172">
        <v>304908</v>
      </c>
      <c r="H553" s="180"/>
      <c r="I553" s="172">
        <v>0</v>
      </c>
      <c r="J553" s="180"/>
      <c r="K553" s="207">
        <v>304908</v>
      </c>
      <c r="L553" s="208"/>
      <c r="M553" s="180"/>
      <c r="N553" s="207">
        <v>0</v>
      </c>
      <c r="O553" s="208"/>
      <c r="P553" s="180"/>
      <c r="Q553" s="172">
        <v>0</v>
      </c>
      <c r="R553" s="180"/>
      <c r="S553" s="172">
        <v>0</v>
      </c>
      <c r="T553" s="180"/>
      <c r="U553" s="207">
        <v>304908</v>
      </c>
      <c r="V553" s="208"/>
      <c r="W553" s="180"/>
      <c r="X553" s="207">
        <v>0</v>
      </c>
      <c r="Y553" s="208"/>
      <c r="Z553" s="180"/>
      <c r="AA553" s="180"/>
      <c r="AB553" s="55" t="s">
        <v>867</v>
      </c>
    </row>
    <row r="554" spans="1:28" s="141" customFormat="1" ht="12.75" customHeight="1" x14ac:dyDescent="0.2">
      <c r="A554" s="209" t="s">
        <v>228</v>
      </c>
      <c r="B554" s="208"/>
      <c r="C554" s="210" t="s">
        <v>197</v>
      </c>
      <c r="D554" s="211"/>
      <c r="E554" s="211"/>
      <c r="F554" s="208"/>
      <c r="G554" s="172">
        <v>129079</v>
      </c>
      <c r="H554" s="180"/>
      <c r="I554" s="172">
        <v>0</v>
      </c>
      <c r="J554" s="180"/>
      <c r="K554" s="207">
        <v>129079</v>
      </c>
      <c r="L554" s="208"/>
      <c r="M554" s="180"/>
      <c r="N554" s="207">
        <v>0</v>
      </c>
      <c r="O554" s="208"/>
      <c r="P554" s="180"/>
      <c r="Q554" s="172">
        <v>0</v>
      </c>
      <c r="R554" s="180"/>
      <c r="S554" s="172">
        <v>0</v>
      </c>
      <c r="T554" s="180"/>
      <c r="U554" s="207">
        <v>129079</v>
      </c>
      <c r="V554" s="208"/>
      <c r="W554" s="180"/>
      <c r="X554" s="207">
        <v>0</v>
      </c>
      <c r="Y554" s="208"/>
      <c r="Z554" s="180"/>
      <c r="AA554" s="180"/>
      <c r="AB554" s="55" t="s">
        <v>867</v>
      </c>
    </row>
    <row r="555" spans="1:28" s="141" customFormat="1" ht="12.75" customHeight="1" x14ac:dyDescent="0.2">
      <c r="A555" s="209" t="s">
        <v>229</v>
      </c>
      <c r="B555" s="208"/>
      <c r="C555" s="210" t="s">
        <v>230</v>
      </c>
      <c r="D555" s="211"/>
      <c r="E555" s="211"/>
      <c r="F555" s="208"/>
      <c r="G555" s="172">
        <v>171279</v>
      </c>
      <c r="H555" s="180"/>
      <c r="I555" s="172">
        <v>0</v>
      </c>
      <c r="J555" s="180"/>
      <c r="K555" s="207">
        <v>171279</v>
      </c>
      <c r="L555" s="208"/>
      <c r="M555" s="180"/>
      <c r="N555" s="207">
        <v>0</v>
      </c>
      <c r="O555" s="208"/>
      <c r="P555" s="180"/>
      <c r="Q555" s="172">
        <v>0</v>
      </c>
      <c r="R555" s="180"/>
      <c r="S555" s="172">
        <v>0</v>
      </c>
      <c r="T555" s="180"/>
      <c r="U555" s="207">
        <v>171279</v>
      </c>
      <c r="V555" s="208"/>
      <c r="W555" s="180"/>
      <c r="X555" s="207">
        <v>0</v>
      </c>
      <c r="Y555" s="208"/>
      <c r="Z555" s="180"/>
      <c r="AA555" s="180"/>
      <c r="AB555" s="55" t="s">
        <v>867</v>
      </c>
    </row>
    <row r="556" spans="1:28" s="141" customFormat="1" ht="12.75" customHeight="1" x14ac:dyDescent="0.2">
      <c r="A556" s="209" t="s">
        <v>1517</v>
      </c>
      <c r="B556" s="208"/>
      <c r="C556" s="210" t="s">
        <v>778</v>
      </c>
      <c r="D556" s="211"/>
      <c r="E556" s="211"/>
      <c r="F556" s="208"/>
      <c r="G556" s="172">
        <v>162392</v>
      </c>
      <c r="H556" s="180"/>
      <c r="I556" s="172">
        <v>0</v>
      </c>
      <c r="J556" s="180"/>
      <c r="K556" s="207">
        <v>162392</v>
      </c>
      <c r="L556" s="208"/>
      <c r="M556" s="180"/>
      <c r="N556" s="207">
        <v>0</v>
      </c>
      <c r="O556" s="208"/>
      <c r="P556" s="180"/>
      <c r="Q556" s="172">
        <v>0</v>
      </c>
      <c r="R556" s="180"/>
      <c r="S556" s="172">
        <v>0</v>
      </c>
      <c r="T556" s="180"/>
      <c r="U556" s="207">
        <v>162392</v>
      </c>
      <c r="V556" s="208"/>
      <c r="W556" s="180"/>
      <c r="X556" s="207">
        <v>0</v>
      </c>
      <c r="Y556" s="208"/>
      <c r="Z556" s="180"/>
      <c r="AA556" s="180"/>
      <c r="AB556" s="55" t="s">
        <v>891</v>
      </c>
    </row>
    <row r="557" spans="1:28" s="141" customFormat="1" ht="12.75" customHeight="1" x14ac:dyDescent="0.2">
      <c r="A557" s="209" t="s">
        <v>1611</v>
      </c>
      <c r="B557" s="208"/>
      <c r="C557" s="210" t="s">
        <v>782</v>
      </c>
      <c r="D557" s="211"/>
      <c r="E557" s="211"/>
      <c r="F557" s="208"/>
      <c r="G557" s="172">
        <v>126124</v>
      </c>
      <c r="H557" s="180"/>
      <c r="I557" s="172">
        <v>0</v>
      </c>
      <c r="J557" s="180"/>
      <c r="K557" s="207">
        <v>126124</v>
      </c>
      <c r="L557" s="208"/>
      <c r="M557" s="180"/>
      <c r="N557" s="207">
        <v>0</v>
      </c>
      <c r="O557" s="208"/>
      <c r="P557" s="180"/>
      <c r="Q557" s="172">
        <v>0</v>
      </c>
      <c r="R557" s="180"/>
      <c r="S557" s="172">
        <v>0</v>
      </c>
      <c r="T557" s="180"/>
      <c r="U557" s="207">
        <v>126124</v>
      </c>
      <c r="V557" s="208"/>
      <c r="W557" s="180"/>
      <c r="X557" s="207">
        <v>0</v>
      </c>
      <c r="Y557" s="208"/>
      <c r="Z557" s="180"/>
      <c r="AA557" s="180"/>
      <c r="AB557" s="55" t="s">
        <v>891</v>
      </c>
    </row>
    <row r="558" spans="1:28" s="141" customFormat="1" ht="12.75" customHeight="1" x14ac:dyDescent="0.2">
      <c r="A558" s="209" t="s">
        <v>231</v>
      </c>
      <c r="B558" s="208"/>
      <c r="C558" s="210" t="s">
        <v>232</v>
      </c>
      <c r="D558" s="211"/>
      <c r="E558" s="211"/>
      <c r="F558" s="208"/>
      <c r="G558" s="172">
        <v>10840278</v>
      </c>
      <c r="H558" s="180"/>
      <c r="I558" s="172">
        <v>0</v>
      </c>
      <c r="J558" s="180"/>
      <c r="K558" s="207">
        <v>10840278</v>
      </c>
      <c r="L558" s="208"/>
      <c r="M558" s="180"/>
      <c r="N558" s="207">
        <v>0</v>
      </c>
      <c r="O558" s="208"/>
      <c r="P558" s="180"/>
      <c r="Q558" s="172">
        <v>0</v>
      </c>
      <c r="R558" s="180"/>
      <c r="S558" s="172">
        <v>0</v>
      </c>
      <c r="T558" s="180"/>
      <c r="U558" s="207">
        <v>10840278</v>
      </c>
      <c r="V558" s="208"/>
      <c r="W558" s="180"/>
      <c r="X558" s="207">
        <v>0</v>
      </c>
      <c r="Y558" s="208"/>
      <c r="Z558" s="180"/>
      <c r="AA558" s="180"/>
      <c r="AB558" s="55" t="s">
        <v>899</v>
      </c>
    </row>
    <row r="559" spans="1:28" s="141" customFormat="1" ht="12.75" customHeight="1" x14ac:dyDescent="0.2">
      <c r="A559" s="209" t="s">
        <v>237</v>
      </c>
      <c r="B559" s="208"/>
      <c r="C559" s="210" t="s">
        <v>238</v>
      </c>
      <c r="D559" s="211"/>
      <c r="E559" s="211"/>
      <c r="F559" s="208"/>
      <c r="G559" s="172">
        <v>7481308</v>
      </c>
      <c r="H559" s="180"/>
      <c r="I559" s="172">
        <v>0</v>
      </c>
      <c r="J559" s="180"/>
      <c r="K559" s="207">
        <v>7481308</v>
      </c>
      <c r="L559" s="208"/>
      <c r="M559" s="180"/>
      <c r="N559" s="207">
        <v>0</v>
      </c>
      <c r="O559" s="208"/>
      <c r="P559" s="180"/>
      <c r="Q559" s="172">
        <v>0</v>
      </c>
      <c r="R559" s="180"/>
      <c r="S559" s="172">
        <v>0</v>
      </c>
      <c r="T559" s="180"/>
      <c r="U559" s="207">
        <v>7481308</v>
      </c>
      <c r="V559" s="208"/>
      <c r="W559" s="180"/>
      <c r="X559" s="207">
        <v>0</v>
      </c>
      <c r="Y559" s="208"/>
      <c r="Z559" s="180"/>
      <c r="AA559" s="180"/>
      <c r="AB559" s="55" t="s">
        <v>921</v>
      </c>
    </row>
    <row r="560" spans="1:28" s="141" customFormat="1" ht="12.75" customHeight="1" x14ac:dyDescent="0.2">
      <c r="A560" s="209" t="s">
        <v>239</v>
      </c>
      <c r="B560" s="208"/>
      <c r="C560" s="210" t="s">
        <v>240</v>
      </c>
      <c r="D560" s="211"/>
      <c r="E560" s="211"/>
      <c r="F560" s="208"/>
      <c r="G560" s="172">
        <v>2850000</v>
      </c>
      <c r="H560" s="180"/>
      <c r="I560" s="172">
        <v>0</v>
      </c>
      <c r="J560" s="180"/>
      <c r="K560" s="207">
        <v>2850000</v>
      </c>
      <c r="L560" s="208"/>
      <c r="M560" s="180"/>
      <c r="N560" s="207">
        <v>0</v>
      </c>
      <c r="O560" s="208"/>
      <c r="P560" s="180"/>
      <c r="Q560" s="172">
        <v>0</v>
      </c>
      <c r="R560" s="180"/>
      <c r="S560" s="172">
        <v>0</v>
      </c>
      <c r="T560" s="180"/>
      <c r="U560" s="207">
        <v>2850000</v>
      </c>
      <c r="V560" s="208"/>
      <c r="W560" s="180"/>
      <c r="X560" s="207">
        <v>0</v>
      </c>
      <c r="Y560" s="208"/>
      <c r="Z560" s="180"/>
      <c r="AA560" s="180"/>
      <c r="AB560" s="55" t="s">
        <v>921</v>
      </c>
    </row>
    <row r="561" spans="1:28" s="141" customFormat="1" ht="12.75" customHeight="1" x14ac:dyDescent="0.2">
      <c r="A561" s="209" t="s">
        <v>241</v>
      </c>
      <c r="B561" s="208"/>
      <c r="C561" s="210" t="s">
        <v>242</v>
      </c>
      <c r="D561" s="211"/>
      <c r="E561" s="211"/>
      <c r="F561" s="208"/>
      <c r="G561" s="172">
        <v>5415000</v>
      </c>
      <c r="H561" s="180"/>
      <c r="I561" s="172">
        <v>0</v>
      </c>
      <c r="J561" s="180"/>
      <c r="K561" s="207">
        <v>5415000</v>
      </c>
      <c r="L561" s="208"/>
      <c r="M561" s="180"/>
      <c r="N561" s="207">
        <v>0</v>
      </c>
      <c r="O561" s="208"/>
      <c r="P561" s="180"/>
      <c r="Q561" s="172">
        <v>0</v>
      </c>
      <c r="R561" s="180"/>
      <c r="S561" s="172">
        <v>0</v>
      </c>
      <c r="T561" s="180"/>
      <c r="U561" s="207">
        <v>5415000</v>
      </c>
      <c r="V561" s="208"/>
      <c r="W561" s="180"/>
      <c r="X561" s="207">
        <v>0</v>
      </c>
      <c r="Y561" s="208"/>
      <c r="Z561" s="180"/>
      <c r="AA561" s="180"/>
      <c r="AB561" s="55" t="s">
        <v>921</v>
      </c>
    </row>
    <row r="562" spans="1:28" s="141" customFormat="1" ht="12.75" customHeight="1" x14ac:dyDescent="0.2">
      <c r="A562" s="209" t="s">
        <v>1518</v>
      </c>
      <c r="B562" s="208"/>
      <c r="C562" s="210" t="s">
        <v>1519</v>
      </c>
      <c r="D562" s="211"/>
      <c r="E562" s="211"/>
      <c r="F562" s="208"/>
      <c r="G562" s="172">
        <v>852558</v>
      </c>
      <c r="H562" s="180"/>
      <c r="I562" s="172">
        <v>0</v>
      </c>
      <c r="J562" s="180"/>
      <c r="K562" s="207">
        <v>852558</v>
      </c>
      <c r="L562" s="208"/>
      <c r="M562" s="180"/>
      <c r="N562" s="207">
        <v>0</v>
      </c>
      <c r="O562" s="208"/>
      <c r="P562" s="180"/>
      <c r="Q562" s="172">
        <v>0</v>
      </c>
      <c r="R562" s="180"/>
      <c r="S562" s="172">
        <v>0</v>
      </c>
      <c r="T562" s="180"/>
      <c r="U562" s="207">
        <v>852558</v>
      </c>
      <c r="V562" s="208"/>
      <c r="W562" s="180"/>
      <c r="X562" s="207">
        <v>0</v>
      </c>
      <c r="Y562" s="208"/>
      <c r="Z562" s="180"/>
      <c r="AA562" s="180"/>
      <c r="AB562" s="55" t="s">
        <v>921</v>
      </c>
    </row>
    <row r="563" spans="1:28" s="141" customFormat="1" ht="12.75" customHeight="1" x14ac:dyDescent="0.2">
      <c r="A563" s="209" t="s">
        <v>1612</v>
      </c>
      <c r="B563" s="208"/>
      <c r="C563" s="210" t="s">
        <v>1613</v>
      </c>
      <c r="D563" s="211"/>
      <c r="E563" s="211"/>
      <c r="F563" s="208"/>
      <c r="G563" s="172">
        <v>819806</v>
      </c>
      <c r="H563" s="180"/>
      <c r="I563" s="172">
        <v>0</v>
      </c>
      <c r="J563" s="180"/>
      <c r="K563" s="207">
        <v>819806</v>
      </c>
      <c r="L563" s="208"/>
      <c r="M563" s="180"/>
      <c r="N563" s="207">
        <v>0</v>
      </c>
      <c r="O563" s="208"/>
      <c r="P563" s="180"/>
      <c r="Q563" s="172">
        <v>0</v>
      </c>
      <c r="R563" s="180"/>
      <c r="S563" s="172">
        <v>0</v>
      </c>
      <c r="T563" s="180"/>
      <c r="U563" s="207">
        <v>819806</v>
      </c>
      <c r="V563" s="208"/>
      <c r="W563" s="180"/>
      <c r="X563" s="207">
        <v>0</v>
      </c>
      <c r="Y563" s="208"/>
      <c r="Z563" s="180"/>
      <c r="AA563" s="180"/>
      <c r="AB563" s="55" t="s">
        <v>921</v>
      </c>
    </row>
    <row r="564" spans="1:28" s="141" customFormat="1" ht="12.75" customHeight="1" x14ac:dyDescent="0.2">
      <c r="A564" s="209" t="s">
        <v>243</v>
      </c>
      <c r="B564" s="208"/>
      <c r="C564" s="210" t="s">
        <v>244</v>
      </c>
      <c r="D564" s="211"/>
      <c r="E564" s="211"/>
      <c r="F564" s="208"/>
      <c r="G564" s="172">
        <v>7350000</v>
      </c>
      <c r="H564" s="180"/>
      <c r="I564" s="172">
        <v>0</v>
      </c>
      <c r="J564" s="180"/>
      <c r="K564" s="207">
        <v>7350000</v>
      </c>
      <c r="L564" s="208"/>
      <c r="M564" s="180"/>
      <c r="N564" s="207">
        <v>0</v>
      </c>
      <c r="O564" s="208"/>
      <c r="P564" s="180"/>
      <c r="Q564" s="172">
        <v>0</v>
      </c>
      <c r="R564" s="180"/>
      <c r="S564" s="172">
        <v>0</v>
      </c>
      <c r="T564" s="180"/>
      <c r="U564" s="207">
        <v>7350000</v>
      </c>
      <c r="V564" s="208"/>
      <c r="W564" s="180"/>
      <c r="X564" s="207">
        <v>0</v>
      </c>
      <c r="Y564" s="208"/>
      <c r="Z564" s="180"/>
      <c r="AA564" s="180"/>
      <c r="AB564" s="55" t="s">
        <v>921</v>
      </c>
    </row>
    <row r="565" spans="1:28" s="141" customFormat="1" ht="12.75" customHeight="1" x14ac:dyDescent="0.2">
      <c r="A565" s="209" t="s">
        <v>245</v>
      </c>
      <c r="B565" s="208"/>
      <c r="C565" s="210" t="s">
        <v>246</v>
      </c>
      <c r="D565" s="211"/>
      <c r="E565" s="211"/>
      <c r="F565" s="208"/>
      <c r="G565" s="172">
        <v>622500</v>
      </c>
      <c r="H565" s="180"/>
      <c r="I565" s="172">
        <v>0</v>
      </c>
      <c r="J565" s="180"/>
      <c r="K565" s="207">
        <v>622500</v>
      </c>
      <c r="L565" s="208"/>
      <c r="M565" s="180"/>
      <c r="N565" s="207">
        <v>0</v>
      </c>
      <c r="O565" s="208"/>
      <c r="P565" s="180"/>
      <c r="Q565" s="172">
        <v>0</v>
      </c>
      <c r="R565" s="180"/>
      <c r="S565" s="172">
        <v>0</v>
      </c>
      <c r="T565" s="180"/>
      <c r="U565" s="207">
        <v>622500</v>
      </c>
      <c r="V565" s="208"/>
      <c r="W565" s="180"/>
      <c r="X565" s="207">
        <v>0</v>
      </c>
      <c r="Y565" s="208"/>
      <c r="Z565" s="180"/>
      <c r="AA565" s="180"/>
      <c r="AB565" s="55" t="s">
        <v>921</v>
      </c>
    </row>
    <row r="566" spans="1:28" s="141" customFormat="1" ht="12.75" customHeight="1" x14ac:dyDescent="0.2">
      <c r="A566" s="209" t="s">
        <v>1460</v>
      </c>
      <c r="B566" s="208"/>
      <c r="C566" s="210" t="s">
        <v>1461</v>
      </c>
      <c r="D566" s="211"/>
      <c r="E566" s="211"/>
      <c r="F566" s="208"/>
      <c r="G566" s="172">
        <v>562465</v>
      </c>
      <c r="H566" s="180"/>
      <c r="I566" s="172">
        <v>0</v>
      </c>
      <c r="J566" s="180"/>
      <c r="K566" s="207">
        <v>562465</v>
      </c>
      <c r="L566" s="208"/>
      <c r="M566" s="180"/>
      <c r="N566" s="207">
        <v>0</v>
      </c>
      <c r="O566" s="208"/>
      <c r="P566" s="180"/>
      <c r="Q566" s="172">
        <v>0</v>
      </c>
      <c r="R566" s="180"/>
      <c r="S566" s="172">
        <v>0</v>
      </c>
      <c r="T566" s="180"/>
      <c r="U566" s="207">
        <v>562465</v>
      </c>
      <c r="V566" s="208"/>
      <c r="W566" s="180"/>
      <c r="X566" s="207">
        <v>0</v>
      </c>
      <c r="Y566" s="208"/>
      <c r="Z566" s="180"/>
      <c r="AA566" s="180"/>
      <c r="AB566" s="55" t="s">
        <v>942</v>
      </c>
    </row>
    <row r="567" spans="1:28" s="141" customFormat="1" ht="12.75" customHeight="1" x14ac:dyDescent="0.2">
      <c r="A567" s="209" t="s">
        <v>1366</v>
      </c>
      <c r="B567" s="208"/>
      <c r="C567" s="210" t="s">
        <v>951</v>
      </c>
      <c r="D567" s="211"/>
      <c r="E567" s="211"/>
      <c r="F567" s="208"/>
      <c r="G567" s="172">
        <v>2199691</v>
      </c>
      <c r="H567" s="180"/>
      <c r="I567" s="172">
        <v>0</v>
      </c>
      <c r="J567" s="180"/>
      <c r="K567" s="207">
        <v>2199691</v>
      </c>
      <c r="L567" s="208"/>
      <c r="M567" s="180"/>
      <c r="N567" s="207">
        <v>0</v>
      </c>
      <c r="O567" s="208"/>
      <c r="P567" s="180"/>
      <c r="Q567" s="172">
        <v>0</v>
      </c>
      <c r="R567" s="180"/>
      <c r="S567" s="172">
        <v>0</v>
      </c>
      <c r="T567" s="180"/>
      <c r="U567" s="207">
        <v>2199691</v>
      </c>
      <c r="V567" s="208"/>
      <c r="W567" s="180"/>
      <c r="X567" s="207">
        <v>0</v>
      </c>
      <c r="Y567" s="208"/>
      <c r="Z567" s="180"/>
      <c r="AA567" s="180"/>
      <c r="AB567" s="55" t="s">
        <v>950</v>
      </c>
    </row>
    <row r="568" spans="1:28" s="141" customFormat="1" ht="12.75" customHeight="1" x14ac:dyDescent="0.2">
      <c r="A568" s="209" t="s">
        <v>1319</v>
      </c>
      <c r="B568" s="208"/>
      <c r="C568" s="210" t="s">
        <v>967</v>
      </c>
      <c r="D568" s="211"/>
      <c r="E568" s="211"/>
      <c r="F568" s="208"/>
      <c r="G568" s="172">
        <v>3125610</v>
      </c>
      <c r="H568" s="180"/>
      <c r="I568" s="172">
        <v>0</v>
      </c>
      <c r="J568" s="180"/>
      <c r="K568" s="207">
        <v>3125610</v>
      </c>
      <c r="L568" s="208"/>
      <c r="M568" s="180"/>
      <c r="N568" s="207">
        <v>0</v>
      </c>
      <c r="O568" s="208"/>
      <c r="P568" s="180"/>
      <c r="Q568" s="172">
        <v>0</v>
      </c>
      <c r="R568" s="180"/>
      <c r="S568" s="172">
        <v>0</v>
      </c>
      <c r="T568" s="180"/>
      <c r="U568" s="207">
        <v>3125610</v>
      </c>
      <c r="V568" s="208"/>
      <c r="W568" s="180"/>
      <c r="X568" s="207">
        <v>0</v>
      </c>
      <c r="Y568" s="208"/>
      <c r="Z568" s="180"/>
      <c r="AA568" s="180"/>
      <c r="AB568" s="55" t="s">
        <v>966</v>
      </c>
    </row>
    <row r="569" spans="1:28" s="141" customFormat="1" ht="12.75" customHeight="1" x14ac:dyDescent="0.2">
      <c r="A569" s="209" t="s">
        <v>253</v>
      </c>
      <c r="B569" s="208"/>
      <c r="C569" s="210" t="s">
        <v>254</v>
      </c>
      <c r="D569" s="211"/>
      <c r="E569" s="211"/>
      <c r="F569" s="208"/>
      <c r="G569" s="172">
        <v>7334008</v>
      </c>
      <c r="H569" s="180"/>
      <c r="I569" s="172">
        <v>0</v>
      </c>
      <c r="J569" s="180"/>
      <c r="K569" s="207">
        <v>7334008</v>
      </c>
      <c r="L569" s="208"/>
      <c r="M569" s="180"/>
      <c r="N569" s="207">
        <v>0</v>
      </c>
      <c r="O569" s="208"/>
      <c r="P569" s="180"/>
      <c r="Q569" s="172">
        <v>0</v>
      </c>
      <c r="R569" s="180"/>
      <c r="S569" s="172">
        <v>0</v>
      </c>
      <c r="T569" s="180"/>
      <c r="U569" s="207">
        <v>7334008</v>
      </c>
      <c r="V569" s="208"/>
      <c r="W569" s="180"/>
      <c r="X569" s="207">
        <v>0</v>
      </c>
      <c r="Y569" s="208"/>
      <c r="Z569" s="180"/>
      <c r="AA569" s="180"/>
      <c r="AB569" s="55" t="s">
        <v>968</v>
      </c>
    </row>
    <row r="570" spans="1:28" s="141" customFormat="1" ht="12.75" customHeight="1" x14ac:dyDescent="0.2">
      <c r="A570" s="209" t="s">
        <v>1462</v>
      </c>
      <c r="B570" s="208"/>
      <c r="C570" s="210" t="s">
        <v>1463</v>
      </c>
      <c r="D570" s="211"/>
      <c r="E570" s="211"/>
      <c r="F570" s="208"/>
      <c r="G570" s="172">
        <v>8171883</v>
      </c>
      <c r="H570" s="180"/>
      <c r="I570" s="172">
        <v>0</v>
      </c>
      <c r="J570" s="180"/>
      <c r="K570" s="207">
        <v>8171883</v>
      </c>
      <c r="L570" s="208"/>
      <c r="M570" s="180"/>
      <c r="N570" s="207">
        <v>0</v>
      </c>
      <c r="O570" s="208"/>
      <c r="P570" s="180"/>
      <c r="Q570" s="172">
        <v>0</v>
      </c>
      <c r="R570" s="180"/>
      <c r="S570" s="172">
        <v>0</v>
      </c>
      <c r="T570" s="180"/>
      <c r="U570" s="207">
        <v>8171883</v>
      </c>
      <c r="V570" s="208"/>
      <c r="W570" s="180"/>
      <c r="X570" s="207">
        <v>0</v>
      </c>
      <c r="Y570" s="208"/>
      <c r="Z570" s="180"/>
      <c r="AA570" s="180"/>
      <c r="AB570" s="55" t="s">
        <v>977</v>
      </c>
    </row>
    <row r="571" spans="1:28" s="141" customFormat="1" ht="12.75" customHeight="1" x14ac:dyDescent="0.2">
      <c r="A571" s="209" t="s">
        <v>1335</v>
      </c>
      <c r="B571" s="208"/>
      <c r="C571" s="210" t="s">
        <v>982</v>
      </c>
      <c r="D571" s="211"/>
      <c r="E571" s="211"/>
      <c r="F571" s="208"/>
      <c r="G571" s="172">
        <v>1265299</v>
      </c>
      <c r="H571" s="180"/>
      <c r="I571" s="172">
        <v>0</v>
      </c>
      <c r="J571" s="180"/>
      <c r="K571" s="207">
        <v>1265299</v>
      </c>
      <c r="L571" s="208"/>
      <c r="M571" s="180"/>
      <c r="N571" s="207">
        <v>0</v>
      </c>
      <c r="O571" s="208"/>
      <c r="P571" s="180"/>
      <c r="Q571" s="172">
        <v>0</v>
      </c>
      <c r="R571" s="180"/>
      <c r="S571" s="172">
        <v>0</v>
      </c>
      <c r="T571" s="180"/>
      <c r="U571" s="207">
        <v>1265299</v>
      </c>
      <c r="V571" s="208"/>
      <c r="W571" s="180"/>
      <c r="X571" s="207">
        <v>0</v>
      </c>
      <c r="Y571" s="208"/>
      <c r="Z571" s="180"/>
      <c r="AA571" s="180"/>
      <c r="AB571" s="55" t="s">
        <v>981</v>
      </c>
    </row>
    <row r="572" spans="1:28" s="141" customFormat="1" ht="12.75" customHeight="1" x14ac:dyDescent="0.2">
      <c r="A572" s="209" t="s">
        <v>1345</v>
      </c>
      <c r="B572" s="208"/>
      <c r="C572" s="210" t="s">
        <v>1346</v>
      </c>
      <c r="D572" s="211"/>
      <c r="E572" s="211"/>
      <c r="F572" s="208"/>
      <c r="G572" s="172">
        <v>757923</v>
      </c>
      <c r="H572" s="180"/>
      <c r="I572" s="172">
        <v>0</v>
      </c>
      <c r="J572" s="180"/>
      <c r="K572" s="207">
        <v>757923</v>
      </c>
      <c r="L572" s="208"/>
      <c r="M572" s="180"/>
      <c r="N572" s="207">
        <v>0</v>
      </c>
      <c r="O572" s="208"/>
      <c r="P572" s="180"/>
      <c r="Q572" s="172">
        <v>0</v>
      </c>
      <c r="R572" s="180"/>
      <c r="S572" s="172">
        <v>0</v>
      </c>
      <c r="T572" s="180"/>
      <c r="U572" s="207">
        <v>757923</v>
      </c>
      <c r="V572" s="208"/>
      <c r="W572" s="180"/>
      <c r="X572" s="207">
        <v>0</v>
      </c>
      <c r="Y572" s="208"/>
      <c r="Z572" s="180"/>
      <c r="AA572" s="180"/>
      <c r="AB572" s="55" t="s">
        <v>987</v>
      </c>
    </row>
    <row r="573" spans="1:28" s="141" customFormat="1" ht="12.75" customHeight="1" x14ac:dyDescent="0.2">
      <c r="A573" s="209" t="s">
        <v>1318</v>
      </c>
      <c r="B573" s="208"/>
      <c r="C573" s="210" t="s">
        <v>1317</v>
      </c>
      <c r="D573" s="211"/>
      <c r="E573" s="211"/>
      <c r="F573" s="208"/>
      <c r="G573" s="172">
        <v>417523</v>
      </c>
      <c r="H573" s="180"/>
      <c r="I573" s="172">
        <v>0</v>
      </c>
      <c r="J573" s="180"/>
      <c r="K573" s="207">
        <v>417523</v>
      </c>
      <c r="L573" s="208"/>
      <c r="M573" s="180"/>
      <c r="N573" s="207">
        <v>0</v>
      </c>
      <c r="O573" s="208"/>
      <c r="P573" s="180"/>
      <c r="Q573" s="172">
        <v>0</v>
      </c>
      <c r="R573" s="180"/>
      <c r="S573" s="172">
        <v>0</v>
      </c>
      <c r="T573" s="180"/>
      <c r="U573" s="207">
        <v>417523</v>
      </c>
      <c r="V573" s="208"/>
      <c r="W573" s="180"/>
      <c r="X573" s="207">
        <v>0</v>
      </c>
      <c r="Y573" s="208"/>
      <c r="Z573" s="180"/>
      <c r="AA573" s="180"/>
      <c r="AB573" s="55" t="s">
        <v>997</v>
      </c>
    </row>
    <row r="574" spans="1:28" s="141" customFormat="1" ht="12.75" customHeight="1" x14ac:dyDescent="0.2">
      <c r="A574" s="209" t="s">
        <v>1531</v>
      </c>
      <c r="B574" s="208"/>
      <c r="C574" s="210" t="s">
        <v>255</v>
      </c>
      <c r="D574" s="211"/>
      <c r="E574" s="211"/>
      <c r="F574" s="208"/>
      <c r="G574" s="172">
        <v>1115978</v>
      </c>
      <c r="H574" s="180"/>
      <c r="I574" s="172">
        <v>0</v>
      </c>
      <c r="J574" s="180"/>
      <c r="K574" s="207">
        <v>1115978</v>
      </c>
      <c r="L574" s="208"/>
      <c r="M574" s="180"/>
      <c r="N574" s="207">
        <v>0</v>
      </c>
      <c r="O574" s="208"/>
      <c r="P574" s="180"/>
      <c r="Q574" s="172">
        <v>0</v>
      </c>
      <c r="R574" s="180"/>
      <c r="S574" s="172">
        <v>0</v>
      </c>
      <c r="T574" s="180"/>
      <c r="U574" s="207">
        <v>1115978</v>
      </c>
      <c r="V574" s="208"/>
      <c r="W574" s="180"/>
      <c r="X574" s="207">
        <v>0</v>
      </c>
      <c r="Y574" s="208"/>
      <c r="Z574" s="180"/>
      <c r="AA574" s="180"/>
      <c r="AB574" s="55" t="s">
        <v>1000</v>
      </c>
    </row>
    <row r="575" spans="1:28" s="141" customFormat="1" ht="12.75" customHeight="1" x14ac:dyDescent="0.2">
      <c r="A575" s="209" t="s">
        <v>256</v>
      </c>
      <c r="B575" s="208"/>
      <c r="C575" s="210" t="s">
        <v>257</v>
      </c>
      <c r="D575" s="211"/>
      <c r="E575" s="211"/>
      <c r="F575" s="208"/>
      <c r="G575" s="172">
        <v>1209540</v>
      </c>
      <c r="H575" s="180"/>
      <c r="I575" s="172">
        <v>0</v>
      </c>
      <c r="J575" s="180"/>
      <c r="K575" s="207">
        <v>1209540</v>
      </c>
      <c r="L575" s="208"/>
      <c r="M575" s="180"/>
      <c r="N575" s="207">
        <v>0</v>
      </c>
      <c r="O575" s="208"/>
      <c r="P575" s="180"/>
      <c r="Q575" s="172">
        <v>0</v>
      </c>
      <c r="R575" s="180"/>
      <c r="S575" s="172">
        <v>0</v>
      </c>
      <c r="T575" s="180"/>
      <c r="U575" s="207">
        <v>1209540</v>
      </c>
      <c r="V575" s="208"/>
      <c r="W575" s="180"/>
      <c r="X575" s="207">
        <v>0</v>
      </c>
      <c r="Y575" s="208"/>
      <c r="Z575" s="180"/>
      <c r="AA575" s="180"/>
      <c r="AB575" s="55" t="s">
        <v>1001</v>
      </c>
    </row>
    <row r="576" spans="1:28" s="141" customFormat="1" ht="12.75" customHeight="1" x14ac:dyDescent="0.2">
      <c r="A576" s="209" t="s">
        <v>260</v>
      </c>
      <c r="B576" s="208"/>
      <c r="C576" s="210" t="s">
        <v>261</v>
      </c>
      <c r="D576" s="211"/>
      <c r="E576" s="211"/>
      <c r="F576" s="208"/>
      <c r="G576" s="172">
        <v>1437394</v>
      </c>
      <c r="H576" s="180"/>
      <c r="I576" s="172">
        <v>0</v>
      </c>
      <c r="J576" s="180"/>
      <c r="K576" s="207">
        <v>1437394</v>
      </c>
      <c r="L576" s="208"/>
      <c r="M576" s="180"/>
      <c r="N576" s="207">
        <v>0</v>
      </c>
      <c r="O576" s="208"/>
      <c r="P576" s="180"/>
      <c r="Q576" s="172">
        <v>0</v>
      </c>
      <c r="R576" s="180"/>
      <c r="S576" s="172">
        <v>0</v>
      </c>
      <c r="T576" s="180"/>
      <c r="U576" s="207">
        <v>1437394</v>
      </c>
      <c r="V576" s="208"/>
      <c r="W576" s="180"/>
      <c r="X576" s="207">
        <v>0</v>
      </c>
      <c r="Y576" s="208"/>
      <c r="Z576" s="180"/>
      <c r="AA576" s="180"/>
      <c r="AB576" s="55" t="s">
        <v>1008</v>
      </c>
    </row>
    <row r="577" spans="1:28" s="141" customFormat="1" ht="12.75" customHeight="1" x14ac:dyDescent="0.2">
      <c r="A577" s="209" t="s">
        <v>262</v>
      </c>
      <c r="B577" s="208"/>
      <c r="C577" s="210" t="s">
        <v>263</v>
      </c>
      <c r="D577" s="211"/>
      <c r="E577" s="211"/>
      <c r="F577" s="208"/>
      <c r="G577" s="172">
        <v>2623919</v>
      </c>
      <c r="H577" s="180"/>
      <c r="I577" s="172">
        <v>0</v>
      </c>
      <c r="J577" s="180"/>
      <c r="K577" s="207">
        <v>2623919</v>
      </c>
      <c r="L577" s="208"/>
      <c r="M577" s="180"/>
      <c r="N577" s="207">
        <v>0</v>
      </c>
      <c r="O577" s="208"/>
      <c r="P577" s="180"/>
      <c r="Q577" s="172">
        <v>0</v>
      </c>
      <c r="R577" s="180"/>
      <c r="S577" s="172">
        <v>0</v>
      </c>
      <c r="T577" s="180"/>
      <c r="U577" s="207">
        <v>2623919</v>
      </c>
      <c r="V577" s="208"/>
      <c r="W577" s="180"/>
      <c r="X577" s="207">
        <v>0</v>
      </c>
      <c r="Y577" s="208"/>
      <c r="Z577" s="180"/>
      <c r="AA577" s="180"/>
      <c r="AB577" s="55" t="s">
        <v>1009</v>
      </c>
    </row>
    <row r="578" spans="1:28" s="141" customFormat="1" ht="12.75" customHeight="1" x14ac:dyDescent="0.2">
      <c r="A578" s="209" t="s">
        <v>1464</v>
      </c>
      <c r="B578" s="208"/>
      <c r="C578" s="210" t="s">
        <v>264</v>
      </c>
      <c r="D578" s="211"/>
      <c r="E578" s="211"/>
      <c r="F578" s="208"/>
      <c r="G578" s="172">
        <v>84712574</v>
      </c>
      <c r="H578" s="180"/>
      <c r="I578" s="172">
        <v>0</v>
      </c>
      <c r="J578" s="180"/>
      <c r="K578" s="207">
        <v>84712574</v>
      </c>
      <c r="L578" s="208"/>
      <c r="M578" s="180"/>
      <c r="N578" s="207">
        <v>0</v>
      </c>
      <c r="O578" s="208"/>
      <c r="P578" s="180"/>
      <c r="Q578" s="172">
        <v>0</v>
      </c>
      <c r="R578" s="180"/>
      <c r="S578" s="172">
        <v>0</v>
      </c>
      <c r="T578" s="180"/>
      <c r="U578" s="207">
        <v>84712574</v>
      </c>
      <c r="V578" s="208"/>
      <c r="W578" s="180"/>
      <c r="X578" s="207">
        <v>0</v>
      </c>
      <c r="Y578" s="208"/>
      <c r="Z578" s="180"/>
      <c r="AA578" s="180"/>
      <c r="AB578" s="55" t="s">
        <v>1015</v>
      </c>
    </row>
    <row r="579" spans="1:28" s="141" customFormat="1" ht="12.75" customHeight="1" x14ac:dyDescent="0.2">
      <c r="A579" s="209" t="s">
        <v>1552</v>
      </c>
      <c r="B579" s="208"/>
      <c r="C579" s="210" t="s">
        <v>1553</v>
      </c>
      <c r="D579" s="211"/>
      <c r="E579" s="211"/>
      <c r="F579" s="208"/>
      <c r="G579" s="172">
        <v>110670</v>
      </c>
      <c r="H579" s="180"/>
      <c r="I579" s="172">
        <v>0</v>
      </c>
      <c r="J579" s="180"/>
      <c r="K579" s="207">
        <v>110670</v>
      </c>
      <c r="L579" s="208"/>
      <c r="M579" s="180"/>
      <c r="N579" s="207">
        <v>0</v>
      </c>
      <c r="O579" s="208"/>
      <c r="P579" s="180"/>
      <c r="Q579" s="172">
        <v>0</v>
      </c>
      <c r="R579" s="180"/>
      <c r="S579" s="172">
        <v>0</v>
      </c>
      <c r="T579" s="180"/>
      <c r="U579" s="207">
        <v>110670</v>
      </c>
      <c r="V579" s="208"/>
      <c r="W579" s="180"/>
      <c r="X579" s="207">
        <v>0</v>
      </c>
      <c r="Y579" s="208"/>
      <c r="Z579" s="180"/>
      <c r="AA579" s="180"/>
      <c r="AB579" s="55" t="s">
        <v>1028</v>
      </c>
    </row>
    <row r="580" spans="1:28" s="141" customFormat="1" ht="12.75" customHeight="1" x14ac:dyDescent="0.2">
      <c r="A580" s="209" t="s">
        <v>1316</v>
      </c>
      <c r="B580" s="208"/>
      <c r="C580" s="210" t="s">
        <v>1052</v>
      </c>
      <c r="D580" s="211"/>
      <c r="E580" s="211"/>
      <c r="F580" s="208"/>
      <c r="G580" s="172">
        <v>603760</v>
      </c>
      <c r="H580" s="180"/>
      <c r="I580" s="172">
        <v>0</v>
      </c>
      <c r="J580" s="180"/>
      <c r="K580" s="207">
        <v>603760</v>
      </c>
      <c r="L580" s="208"/>
      <c r="M580" s="180"/>
      <c r="N580" s="207">
        <v>0</v>
      </c>
      <c r="O580" s="208"/>
      <c r="P580" s="180"/>
      <c r="Q580" s="172">
        <v>0</v>
      </c>
      <c r="R580" s="180"/>
      <c r="S580" s="172">
        <v>0</v>
      </c>
      <c r="T580" s="180"/>
      <c r="U580" s="207">
        <v>603760</v>
      </c>
      <c r="V580" s="208"/>
      <c r="W580" s="180"/>
      <c r="X580" s="207">
        <v>0</v>
      </c>
      <c r="Y580" s="208"/>
      <c r="Z580" s="180"/>
      <c r="AA580" s="180"/>
      <c r="AB580" s="55" t="s">
        <v>1051</v>
      </c>
    </row>
    <row r="581" spans="1:28" s="141" customFormat="1" ht="12.75" customHeight="1" x14ac:dyDescent="0.2">
      <c r="A581" s="209" t="s">
        <v>1315</v>
      </c>
      <c r="B581" s="208"/>
      <c r="C581" s="210" t="s">
        <v>1314</v>
      </c>
      <c r="D581" s="211"/>
      <c r="E581" s="211"/>
      <c r="F581" s="208"/>
      <c r="G581" s="172">
        <v>1225000</v>
      </c>
      <c r="H581" s="180"/>
      <c r="I581" s="172">
        <v>0</v>
      </c>
      <c r="J581" s="180"/>
      <c r="K581" s="207">
        <v>1225000</v>
      </c>
      <c r="L581" s="208"/>
      <c r="M581" s="180"/>
      <c r="N581" s="207">
        <v>0</v>
      </c>
      <c r="O581" s="208"/>
      <c r="P581" s="180"/>
      <c r="Q581" s="172">
        <v>0</v>
      </c>
      <c r="R581" s="180"/>
      <c r="S581" s="172">
        <v>0</v>
      </c>
      <c r="T581" s="180"/>
      <c r="U581" s="207">
        <v>1225000</v>
      </c>
      <c r="V581" s="208"/>
      <c r="W581" s="180"/>
      <c r="X581" s="207">
        <v>0</v>
      </c>
      <c r="Y581" s="208"/>
      <c r="Z581" s="180"/>
      <c r="AA581" s="180"/>
      <c r="AB581" s="55" t="s">
        <v>1053</v>
      </c>
    </row>
    <row r="582" spans="1:28" s="141" customFormat="1" ht="12.75" customHeight="1" x14ac:dyDescent="0.2">
      <c r="A582" s="209" t="s">
        <v>266</v>
      </c>
      <c r="B582" s="208"/>
      <c r="C582" s="210" t="s">
        <v>267</v>
      </c>
      <c r="D582" s="211"/>
      <c r="E582" s="211"/>
      <c r="F582" s="208"/>
      <c r="G582" s="172">
        <v>223569</v>
      </c>
      <c r="H582" s="180"/>
      <c r="I582" s="172">
        <v>0</v>
      </c>
      <c r="J582" s="180"/>
      <c r="K582" s="207">
        <v>223569</v>
      </c>
      <c r="L582" s="208"/>
      <c r="M582" s="180"/>
      <c r="N582" s="207">
        <v>0</v>
      </c>
      <c r="O582" s="208"/>
      <c r="P582" s="180"/>
      <c r="Q582" s="172">
        <v>0</v>
      </c>
      <c r="R582" s="180"/>
      <c r="S582" s="172">
        <v>0</v>
      </c>
      <c r="T582" s="180"/>
      <c r="U582" s="207">
        <v>223569</v>
      </c>
      <c r="V582" s="208"/>
      <c r="W582" s="180"/>
      <c r="X582" s="207">
        <v>0</v>
      </c>
      <c r="Y582" s="208"/>
      <c r="Z582" s="180"/>
      <c r="AA582" s="180"/>
      <c r="AB582" s="55" t="s">
        <v>1061</v>
      </c>
    </row>
    <row r="583" spans="1:28" s="141" customFormat="1" ht="12.75" customHeight="1" x14ac:dyDescent="0.2">
      <c r="A583" s="209" t="s">
        <v>1336</v>
      </c>
      <c r="B583" s="208"/>
      <c r="C583" s="210" t="s">
        <v>1075</v>
      </c>
      <c r="D583" s="211"/>
      <c r="E583" s="211"/>
      <c r="F583" s="208"/>
      <c r="G583" s="172">
        <v>282544</v>
      </c>
      <c r="H583" s="180"/>
      <c r="I583" s="172">
        <v>0</v>
      </c>
      <c r="J583" s="180"/>
      <c r="K583" s="207">
        <v>282544</v>
      </c>
      <c r="L583" s="208"/>
      <c r="M583" s="180"/>
      <c r="N583" s="207">
        <v>0</v>
      </c>
      <c r="O583" s="208"/>
      <c r="P583" s="180"/>
      <c r="Q583" s="172">
        <v>0</v>
      </c>
      <c r="R583" s="180"/>
      <c r="S583" s="172">
        <v>0</v>
      </c>
      <c r="T583" s="180"/>
      <c r="U583" s="207">
        <v>282544</v>
      </c>
      <c r="V583" s="208"/>
      <c r="W583" s="180"/>
      <c r="X583" s="207">
        <v>0</v>
      </c>
      <c r="Y583" s="208"/>
      <c r="Z583" s="180"/>
      <c r="AA583" s="180"/>
      <c r="AB583" s="55" t="s">
        <v>1074</v>
      </c>
    </row>
    <row r="584" spans="1:28" s="141" customFormat="1" ht="12.75" customHeight="1" x14ac:dyDescent="0.2">
      <c r="A584" s="209" t="s">
        <v>1349</v>
      </c>
      <c r="B584" s="208"/>
      <c r="C584" s="210" t="s">
        <v>1099</v>
      </c>
      <c r="D584" s="211"/>
      <c r="E584" s="211"/>
      <c r="F584" s="208"/>
      <c r="G584" s="172">
        <v>1404821</v>
      </c>
      <c r="H584" s="180"/>
      <c r="I584" s="172">
        <v>325</v>
      </c>
      <c r="J584" s="180"/>
      <c r="K584" s="207">
        <v>1404496</v>
      </c>
      <c r="L584" s="208"/>
      <c r="M584" s="180"/>
      <c r="N584" s="207">
        <v>0</v>
      </c>
      <c r="O584" s="208"/>
      <c r="P584" s="180"/>
      <c r="Q584" s="172">
        <v>0</v>
      </c>
      <c r="R584" s="180"/>
      <c r="S584" s="172">
        <v>0</v>
      </c>
      <c r="T584" s="180"/>
      <c r="U584" s="207">
        <v>1404496</v>
      </c>
      <c r="V584" s="208"/>
      <c r="W584" s="180"/>
      <c r="X584" s="207">
        <v>0</v>
      </c>
      <c r="Y584" s="208"/>
      <c r="Z584" s="180"/>
      <c r="AA584" s="180"/>
      <c r="AB584" s="55" t="s">
        <v>1098</v>
      </c>
    </row>
    <row r="585" spans="1:28" s="141" customFormat="1" ht="12.75" customHeight="1" x14ac:dyDescent="0.2">
      <c r="A585" s="212"/>
      <c r="B585" s="213"/>
      <c r="C585" s="214"/>
      <c r="D585" s="215"/>
      <c r="E585" s="215"/>
      <c r="F585" s="216"/>
      <c r="G585" s="172"/>
      <c r="H585" s="180"/>
      <c r="I585" s="172"/>
      <c r="J585" s="180"/>
      <c r="K585" s="217"/>
      <c r="L585" s="218"/>
      <c r="M585" s="180"/>
      <c r="N585" s="217"/>
      <c r="O585" s="218"/>
      <c r="P585" s="180"/>
      <c r="Q585" s="172"/>
      <c r="R585" s="180"/>
      <c r="S585" s="172"/>
      <c r="T585" s="180"/>
      <c r="U585" s="217"/>
      <c r="V585" s="218"/>
      <c r="W585" s="180"/>
      <c r="X585" s="217"/>
      <c r="Y585" s="218"/>
      <c r="Z585" s="180"/>
      <c r="AA585" s="180"/>
      <c r="AB585" s="55"/>
    </row>
    <row r="586" spans="1:28" s="141" customFormat="1" ht="12.75" customHeight="1" x14ac:dyDescent="0.2">
      <c r="A586" s="209" t="s">
        <v>1388</v>
      </c>
      <c r="B586" s="208"/>
      <c r="C586" s="210" t="s">
        <v>1389</v>
      </c>
      <c r="D586" s="211"/>
      <c r="E586" s="211"/>
      <c r="F586" s="208"/>
      <c r="G586" s="172">
        <v>0</v>
      </c>
      <c r="H586" s="180"/>
      <c r="I586" s="172">
        <v>56999999</v>
      </c>
      <c r="J586" s="180"/>
      <c r="K586" s="207">
        <v>0</v>
      </c>
      <c r="L586" s="208"/>
      <c r="M586" s="180"/>
      <c r="N586" s="207">
        <v>56999999</v>
      </c>
      <c r="O586" s="208"/>
      <c r="P586" s="180"/>
      <c r="Q586" s="172">
        <v>0</v>
      </c>
      <c r="R586" s="180"/>
      <c r="S586" s="172">
        <v>0</v>
      </c>
      <c r="T586" s="180"/>
      <c r="U586" s="207">
        <v>0</v>
      </c>
      <c r="V586" s="208"/>
      <c r="W586" s="180"/>
      <c r="X586" s="207">
        <v>56999999</v>
      </c>
      <c r="Y586" s="208"/>
      <c r="Z586" s="180"/>
      <c r="AA586" s="180"/>
      <c r="AB586" s="55" t="s">
        <v>342</v>
      </c>
    </row>
    <row r="587" spans="1:28" s="141" customFormat="1" ht="12.75" customHeight="1" x14ac:dyDescent="0.2">
      <c r="A587" s="209" t="s">
        <v>1541</v>
      </c>
      <c r="B587" s="208"/>
      <c r="C587" s="210" t="s">
        <v>1542</v>
      </c>
      <c r="D587" s="211"/>
      <c r="E587" s="211"/>
      <c r="F587" s="208"/>
      <c r="G587" s="172">
        <v>0</v>
      </c>
      <c r="H587" s="180"/>
      <c r="I587" s="172">
        <v>153358104</v>
      </c>
      <c r="J587" s="180"/>
      <c r="K587" s="207">
        <v>0</v>
      </c>
      <c r="L587" s="208"/>
      <c r="M587" s="180"/>
      <c r="N587" s="207">
        <v>153358104</v>
      </c>
      <c r="O587" s="208"/>
      <c r="P587" s="180"/>
      <c r="Q587" s="172">
        <v>0</v>
      </c>
      <c r="R587" s="180"/>
      <c r="S587" s="172">
        <v>0</v>
      </c>
      <c r="T587" s="180"/>
      <c r="U587" s="207">
        <v>0</v>
      </c>
      <c r="V587" s="208"/>
      <c r="W587" s="180"/>
      <c r="X587" s="207">
        <v>153358104</v>
      </c>
      <c r="Y587" s="208"/>
      <c r="Z587" s="180"/>
      <c r="AA587" s="180"/>
      <c r="AB587" s="55" t="s">
        <v>357</v>
      </c>
    </row>
    <row r="588" spans="1:28" s="141" customFormat="1" ht="12.75" customHeight="1" x14ac:dyDescent="0.2">
      <c r="A588" s="209" t="s">
        <v>1525</v>
      </c>
      <c r="B588" s="208"/>
      <c r="C588" s="210" t="s">
        <v>1526</v>
      </c>
      <c r="D588" s="211"/>
      <c r="E588" s="211"/>
      <c r="F588" s="208"/>
      <c r="G588" s="172">
        <v>0</v>
      </c>
      <c r="H588" s="180"/>
      <c r="I588" s="172">
        <v>11303950</v>
      </c>
      <c r="J588" s="180"/>
      <c r="K588" s="207">
        <v>0</v>
      </c>
      <c r="L588" s="208"/>
      <c r="M588" s="180"/>
      <c r="N588" s="207">
        <v>11303950</v>
      </c>
      <c r="O588" s="208"/>
      <c r="P588" s="180"/>
      <c r="Q588" s="172">
        <v>0</v>
      </c>
      <c r="R588" s="180"/>
      <c r="S588" s="172">
        <v>0</v>
      </c>
      <c r="T588" s="180"/>
      <c r="U588" s="207">
        <v>0</v>
      </c>
      <c r="V588" s="208"/>
      <c r="W588" s="180"/>
      <c r="X588" s="207">
        <v>11303950</v>
      </c>
      <c r="Y588" s="208"/>
      <c r="Z588" s="180"/>
      <c r="AA588" s="180"/>
      <c r="AB588" s="55" t="s">
        <v>357</v>
      </c>
    </row>
    <row r="589" spans="1:28" s="141" customFormat="1" ht="12.75" customHeight="1" x14ac:dyDescent="0.2">
      <c r="A589" s="209" t="s">
        <v>1618</v>
      </c>
      <c r="B589" s="208"/>
      <c r="C589" s="210" t="s">
        <v>1619</v>
      </c>
      <c r="D589" s="211"/>
      <c r="E589" s="211"/>
      <c r="F589" s="208"/>
      <c r="G589" s="172">
        <v>0</v>
      </c>
      <c r="H589" s="180"/>
      <c r="I589" s="172">
        <v>539920</v>
      </c>
      <c r="J589" s="180"/>
      <c r="K589" s="207">
        <v>0</v>
      </c>
      <c r="L589" s="208"/>
      <c r="M589" s="180"/>
      <c r="N589" s="207">
        <v>539920</v>
      </c>
      <c r="O589" s="208"/>
      <c r="P589" s="180"/>
      <c r="Q589" s="172">
        <v>0</v>
      </c>
      <c r="R589" s="180"/>
      <c r="S589" s="172">
        <v>0</v>
      </c>
      <c r="T589" s="180"/>
      <c r="U589" s="207">
        <v>0</v>
      </c>
      <c r="V589" s="208"/>
      <c r="W589" s="180"/>
      <c r="X589" s="207">
        <v>539920</v>
      </c>
      <c r="Y589" s="208"/>
      <c r="Z589" s="180"/>
      <c r="AA589" s="180"/>
      <c r="AB589" s="55" t="s">
        <v>357</v>
      </c>
    </row>
    <row r="590" spans="1:28" s="141" customFormat="1" ht="12.75" customHeight="1" x14ac:dyDescent="0.2">
      <c r="A590" s="209" t="s">
        <v>147</v>
      </c>
      <c r="B590" s="208"/>
      <c r="C590" s="210" t="s">
        <v>148</v>
      </c>
      <c r="D590" s="211"/>
      <c r="E590" s="211"/>
      <c r="F590" s="208"/>
      <c r="G590" s="172">
        <v>0</v>
      </c>
      <c r="H590" s="180"/>
      <c r="I590" s="172">
        <v>23141</v>
      </c>
      <c r="J590" s="180"/>
      <c r="K590" s="207">
        <v>0</v>
      </c>
      <c r="L590" s="208"/>
      <c r="M590" s="180"/>
      <c r="N590" s="207">
        <v>23141</v>
      </c>
      <c r="O590" s="208"/>
      <c r="P590" s="180"/>
      <c r="Q590" s="172">
        <v>0</v>
      </c>
      <c r="R590" s="180"/>
      <c r="S590" s="172">
        <v>0</v>
      </c>
      <c r="T590" s="180"/>
      <c r="U590" s="207">
        <v>0</v>
      </c>
      <c r="V590" s="208"/>
      <c r="W590" s="180"/>
      <c r="X590" s="207">
        <v>23141</v>
      </c>
      <c r="Y590" s="208"/>
      <c r="Z590" s="180"/>
      <c r="AA590" s="180"/>
      <c r="AB590" s="55" t="s">
        <v>418</v>
      </c>
    </row>
    <row r="591" spans="1:28" s="141" customFormat="1" ht="12.75" customHeight="1" x14ac:dyDescent="0.2">
      <c r="A591" s="209" t="s">
        <v>1450</v>
      </c>
      <c r="B591" s="208"/>
      <c r="C591" s="210" t="s">
        <v>1451</v>
      </c>
      <c r="D591" s="211"/>
      <c r="E591" s="211"/>
      <c r="F591" s="208"/>
      <c r="G591" s="172">
        <v>0</v>
      </c>
      <c r="H591" s="180"/>
      <c r="I591" s="172">
        <v>5110728</v>
      </c>
      <c r="J591" s="180"/>
      <c r="K591" s="207">
        <v>0</v>
      </c>
      <c r="L591" s="208"/>
      <c r="M591" s="180"/>
      <c r="N591" s="207">
        <v>5110728</v>
      </c>
      <c r="O591" s="208"/>
      <c r="P591" s="180"/>
      <c r="Q591" s="172">
        <v>0</v>
      </c>
      <c r="R591" s="180"/>
      <c r="S591" s="172">
        <v>0</v>
      </c>
      <c r="T591" s="180"/>
      <c r="U591" s="207">
        <v>0</v>
      </c>
      <c r="V591" s="208"/>
      <c r="W591" s="180"/>
      <c r="X591" s="207">
        <v>5110728</v>
      </c>
      <c r="Y591" s="208"/>
      <c r="Z591" s="180"/>
      <c r="AA591" s="180"/>
      <c r="AB591" s="55" t="s">
        <v>418</v>
      </c>
    </row>
    <row r="592" spans="1:28" s="141" customFormat="1" ht="12.75" customHeight="1" x14ac:dyDescent="0.2">
      <c r="A592" s="209" t="s">
        <v>1527</v>
      </c>
      <c r="B592" s="208"/>
      <c r="C592" s="210" t="s">
        <v>1528</v>
      </c>
      <c r="D592" s="211"/>
      <c r="E592" s="211"/>
      <c r="F592" s="208"/>
      <c r="G592" s="172">
        <v>501038</v>
      </c>
      <c r="H592" s="180"/>
      <c r="I592" s="172">
        <v>4867957</v>
      </c>
      <c r="J592" s="180"/>
      <c r="K592" s="207">
        <v>0</v>
      </c>
      <c r="L592" s="208"/>
      <c r="M592" s="180"/>
      <c r="N592" s="207">
        <v>4366919</v>
      </c>
      <c r="O592" s="208"/>
      <c r="P592" s="180"/>
      <c r="Q592" s="172">
        <v>0</v>
      </c>
      <c r="R592" s="180"/>
      <c r="S592" s="172">
        <v>0</v>
      </c>
      <c r="T592" s="180"/>
      <c r="U592" s="207">
        <v>0</v>
      </c>
      <c r="V592" s="208"/>
      <c r="W592" s="180"/>
      <c r="X592" s="207">
        <v>4366919</v>
      </c>
      <c r="Y592" s="208"/>
      <c r="Z592" s="180"/>
      <c r="AA592" s="180"/>
      <c r="AB592" s="55" t="s">
        <v>481</v>
      </c>
    </row>
    <row r="593" spans="1:28" s="141" customFormat="1" ht="12.75" customHeight="1" x14ac:dyDescent="0.2">
      <c r="A593" s="209" t="s">
        <v>1529</v>
      </c>
      <c r="B593" s="208"/>
      <c r="C593" s="210" t="s">
        <v>1530</v>
      </c>
      <c r="D593" s="211"/>
      <c r="E593" s="211"/>
      <c r="F593" s="208"/>
      <c r="G593" s="172">
        <v>1020000</v>
      </c>
      <c r="H593" s="180"/>
      <c r="I593" s="172">
        <v>58183800</v>
      </c>
      <c r="J593" s="180"/>
      <c r="K593" s="207">
        <v>0</v>
      </c>
      <c r="L593" s="208"/>
      <c r="M593" s="180"/>
      <c r="N593" s="207">
        <v>57163800</v>
      </c>
      <c r="O593" s="208"/>
      <c r="P593" s="180"/>
      <c r="Q593" s="172">
        <v>0</v>
      </c>
      <c r="R593" s="180"/>
      <c r="S593" s="172">
        <v>0</v>
      </c>
      <c r="T593" s="180"/>
      <c r="U593" s="207">
        <v>0</v>
      </c>
      <c r="V593" s="208"/>
      <c r="W593" s="180"/>
      <c r="X593" s="207">
        <v>57163800</v>
      </c>
      <c r="Y593" s="208"/>
      <c r="Z593" s="180"/>
      <c r="AA593" s="180"/>
      <c r="AB593" s="55" t="s">
        <v>481</v>
      </c>
    </row>
    <row r="594" spans="1:28" s="141" customFormat="1" ht="12.75" customHeight="1" x14ac:dyDescent="0.2">
      <c r="A594" s="168"/>
      <c r="B594" s="169"/>
      <c r="C594" s="170"/>
      <c r="D594" s="171"/>
      <c r="E594" s="171"/>
      <c r="F594" s="169"/>
      <c r="G594" s="172"/>
      <c r="H594" s="180"/>
      <c r="I594" s="172"/>
      <c r="J594" s="180"/>
      <c r="K594" s="172"/>
      <c r="L594" s="169"/>
      <c r="M594" s="180"/>
      <c r="N594" s="172"/>
      <c r="O594" s="169"/>
      <c r="P594" s="180"/>
      <c r="Q594" s="172"/>
      <c r="R594" s="180"/>
      <c r="S594" s="172"/>
      <c r="T594" s="180"/>
      <c r="U594" s="172"/>
      <c r="V594" s="169"/>
      <c r="W594" s="180"/>
      <c r="X594" s="172"/>
      <c r="Y594" s="169"/>
      <c r="Z594" s="180"/>
      <c r="AA594" s="180"/>
      <c r="AB594" s="55"/>
    </row>
    <row r="595" spans="1:28" s="141" customFormat="1" ht="12.75" customHeight="1" x14ac:dyDescent="0.2">
      <c r="A595" s="212" t="s">
        <v>149</v>
      </c>
      <c r="B595" s="213"/>
      <c r="C595" s="214" t="s">
        <v>150</v>
      </c>
      <c r="D595" s="215"/>
      <c r="E595" s="215"/>
      <c r="F595" s="216"/>
      <c r="G595" s="172">
        <v>182139781</v>
      </c>
      <c r="H595" s="180"/>
      <c r="I595" s="172">
        <v>0</v>
      </c>
      <c r="J595" s="180"/>
      <c r="K595" s="217">
        <v>182139781</v>
      </c>
      <c r="L595" s="218"/>
      <c r="M595" s="180"/>
      <c r="N595" s="217">
        <v>0</v>
      </c>
      <c r="O595" s="218"/>
      <c r="P595" s="180"/>
      <c r="Q595" s="172">
        <v>0</v>
      </c>
      <c r="R595" s="180"/>
      <c r="S595" s="172">
        <v>0</v>
      </c>
      <c r="T595" s="180"/>
      <c r="U595" s="217">
        <v>182139781</v>
      </c>
      <c r="V595" s="218"/>
      <c r="W595" s="180"/>
      <c r="X595" s="217">
        <v>0</v>
      </c>
      <c r="Y595" s="218"/>
      <c r="Z595" s="180"/>
      <c r="AA595" s="180"/>
      <c r="AB595" s="55" t="s">
        <v>585</v>
      </c>
    </row>
    <row r="596" spans="1:28" s="141" customFormat="1" ht="12.75" customHeight="1" x14ac:dyDescent="0.2">
      <c r="A596" s="212" t="s">
        <v>1364</v>
      </c>
      <c r="B596" s="213"/>
      <c r="C596" s="214" t="s">
        <v>1365</v>
      </c>
      <c r="D596" s="215"/>
      <c r="E596" s="215"/>
      <c r="F596" s="216"/>
      <c r="G596" s="172">
        <v>188442</v>
      </c>
      <c r="H596" s="180"/>
      <c r="I596" s="172">
        <v>0</v>
      </c>
      <c r="J596" s="180"/>
      <c r="K596" s="217">
        <v>188442</v>
      </c>
      <c r="L596" s="218"/>
      <c r="M596" s="180"/>
      <c r="N596" s="217">
        <v>0</v>
      </c>
      <c r="O596" s="218"/>
      <c r="P596" s="180"/>
      <c r="Q596" s="172">
        <v>0</v>
      </c>
      <c r="R596" s="180"/>
      <c r="S596" s="172">
        <v>0</v>
      </c>
      <c r="T596" s="180"/>
      <c r="U596" s="217">
        <v>188442</v>
      </c>
      <c r="V596" s="218"/>
      <c r="W596" s="180"/>
      <c r="X596" s="217">
        <v>0</v>
      </c>
      <c r="Y596" s="218"/>
      <c r="Z596" s="180"/>
      <c r="AA596" s="180"/>
      <c r="AB596" s="55" t="s">
        <v>585</v>
      </c>
    </row>
    <row r="597" spans="1:28" s="141" customFormat="1" ht="12.75" customHeight="1" x14ac:dyDescent="0.2">
      <c r="A597" s="212" t="s">
        <v>151</v>
      </c>
      <c r="B597" s="213"/>
      <c r="C597" s="214" t="s">
        <v>152</v>
      </c>
      <c r="D597" s="215"/>
      <c r="E597" s="215"/>
      <c r="F597" s="216"/>
      <c r="G597" s="172">
        <v>951687</v>
      </c>
      <c r="H597" s="180"/>
      <c r="I597" s="172">
        <v>0</v>
      </c>
      <c r="J597" s="180"/>
      <c r="K597" s="217">
        <v>951687</v>
      </c>
      <c r="L597" s="218"/>
      <c r="M597" s="180"/>
      <c r="N597" s="217">
        <v>0</v>
      </c>
      <c r="O597" s="218"/>
      <c r="P597" s="180"/>
      <c r="Q597" s="172">
        <v>0</v>
      </c>
      <c r="R597" s="180"/>
      <c r="S597" s="172">
        <v>0</v>
      </c>
      <c r="T597" s="180"/>
      <c r="U597" s="217">
        <v>951687</v>
      </c>
      <c r="V597" s="218"/>
      <c r="W597" s="180"/>
      <c r="X597" s="217">
        <v>0</v>
      </c>
      <c r="Y597" s="218"/>
      <c r="Z597" s="180"/>
      <c r="AA597" s="180"/>
      <c r="AB597" s="55" t="s">
        <v>585</v>
      </c>
    </row>
    <row r="598" spans="1:28" s="141" customFormat="1" ht="12.75" customHeight="1" x14ac:dyDescent="0.2">
      <c r="A598" s="212" t="s">
        <v>157</v>
      </c>
      <c r="B598" s="213"/>
      <c r="C598" s="214" t="s">
        <v>158</v>
      </c>
      <c r="D598" s="215"/>
      <c r="E598" s="215"/>
      <c r="F598" s="216"/>
      <c r="G598" s="172">
        <v>32630022</v>
      </c>
      <c r="H598" s="180"/>
      <c r="I598" s="172">
        <v>0</v>
      </c>
      <c r="J598" s="180"/>
      <c r="K598" s="217">
        <v>32630022</v>
      </c>
      <c r="L598" s="218"/>
      <c r="M598" s="180"/>
      <c r="N598" s="217">
        <v>0</v>
      </c>
      <c r="O598" s="218"/>
      <c r="P598" s="180"/>
      <c r="Q598" s="172">
        <v>0</v>
      </c>
      <c r="R598" s="180"/>
      <c r="S598" s="172">
        <v>0</v>
      </c>
      <c r="T598" s="180"/>
      <c r="U598" s="217">
        <v>32630022</v>
      </c>
      <c r="V598" s="218"/>
      <c r="W598" s="180"/>
      <c r="X598" s="217">
        <v>0</v>
      </c>
      <c r="Y598" s="218"/>
      <c r="Z598" s="180"/>
      <c r="AA598" s="180"/>
      <c r="AB598" s="55" t="s">
        <v>635</v>
      </c>
    </row>
    <row r="599" spans="1:28" s="141" customFormat="1" ht="12.75" customHeight="1" x14ac:dyDescent="0.2">
      <c r="A599" s="212" t="s">
        <v>159</v>
      </c>
      <c r="B599" s="213"/>
      <c r="C599" s="214" t="s">
        <v>160</v>
      </c>
      <c r="D599" s="215"/>
      <c r="E599" s="215"/>
      <c r="F599" s="216"/>
      <c r="G599" s="172">
        <v>5925719</v>
      </c>
      <c r="H599" s="180"/>
      <c r="I599" s="172">
        <v>0</v>
      </c>
      <c r="J599" s="180"/>
      <c r="K599" s="217">
        <v>5925719</v>
      </c>
      <c r="L599" s="218"/>
      <c r="M599" s="180"/>
      <c r="N599" s="217">
        <v>0</v>
      </c>
      <c r="O599" s="218"/>
      <c r="P599" s="180"/>
      <c r="Q599" s="172">
        <v>0</v>
      </c>
      <c r="R599" s="180"/>
      <c r="S599" s="172">
        <v>0</v>
      </c>
      <c r="T599" s="180"/>
      <c r="U599" s="217">
        <v>5925719</v>
      </c>
      <c r="V599" s="218"/>
      <c r="W599" s="180"/>
      <c r="X599" s="217">
        <v>0</v>
      </c>
      <c r="Y599" s="218"/>
      <c r="Z599" s="180"/>
      <c r="AA599" s="180"/>
      <c r="AB599" s="55" t="s">
        <v>643</v>
      </c>
    </row>
    <row r="600" spans="1:28" s="141" customFormat="1" ht="12.75" customHeight="1" x14ac:dyDescent="0.2">
      <c r="A600" s="212" t="s">
        <v>165</v>
      </c>
      <c r="B600" s="213"/>
      <c r="C600" s="214" t="s">
        <v>166</v>
      </c>
      <c r="D600" s="215"/>
      <c r="E600" s="215"/>
      <c r="F600" s="216"/>
      <c r="G600" s="172">
        <v>5595947</v>
      </c>
      <c r="H600" s="180"/>
      <c r="I600" s="172">
        <v>0</v>
      </c>
      <c r="J600" s="180"/>
      <c r="K600" s="217">
        <v>5595947</v>
      </c>
      <c r="L600" s="218"/>
      <c r="M600" s="180"/>
      <c r="N600" s="217">
        <v>0</v>
      </c>
      <c r="O600" s="218"/>
      <c r="P600" s="180"/>
      <c r="Q600" s="172">
        <v>0</v>
      </c>
      <c r="R600" s="180"/>
      <c r="S600" s="172">
        <v>0</v>
      </c>
      <c r="T600" s="180"/>
      <c r="U600" s="217">
        <v>5595947</v>
      </c>
      <c r="V600" s="218"/>
      <c r="W600" s="180"/>
      <c r="X600" s="217">
        <v>0</v>
      </c>
      <c r="Y600" s="218"/>
      <c r="Z600" s="180"/>
      <c r="AA600" s="180"/>
      <c r="AB600" s="55" t="s">
        <v>661</v>
      </c>
    </row>
    <row r="601" spans="1:28" s="141" customFormat="1" ht="12.75" customHeight="1" x14ac:dyDescent="0.2">
      <c r="A601" s="212" t="s">
        <v>192</v>
      </c>
      <c r="B601" s="213"/>
      <c r="C601" s="214" t="s">
        <v>193</v>
      </c>
      <c r="D601" s="215"/>
      <c r="E601" s="215"/>
      <c r="F601" s="216"/>
      <c r="G601" s="172">
        <v>19425409</v>
      </c>
      <c r="H601" s="180"/>
      <c r="I601" s="172">
        <v>0</v>
      </c>
      <c r="J601" s="180"/>
      <c r="K601" s="217">
        <v>19425409</v>
      </c>
      <c r="L601" s="218"/>
      <c r="M601" s="180"/>
      <c r="N601" s="217">
        <v>0</v>
      </c>
      <c r="O601" s="218"/>
      <c r="P601" s="180"/>
      <c r="Q601" s="172">
        <v>0</v>
      </c>
      <c r="R601" s="180"/>
      <c r="S601" s="172">
        <v>0</v>
      </c>
      <c r="T601" s="180"/>
      <c r="U601" s="217">
        <v>19425409</v>
      </c>
      <c r="V601" s="218"/>
      <c r="W601" s="180"/>
      <c r="X601" s="217">
        <v>0</v>
      </c>
      <c r="Y601" s="218"/>
      <c r="Z601" s="180"/>
      <c r="AA601" s="180"/>
      <c r="AB601" s="55" t="s">
        <v>727</v>
      </c>
    </row>
    <row r="602" spans="1:28" s="141" customFormat="1" ht="12.75" customHeight="1" x14ac:dyDescent="0.2">
      <c r="A602" s="212" t="s">
        <v>194</v>
      </c>
      <c r="B602" s="213"/>
      <c r="C602" s="214" t="s">
        <v>195</v>
      </c>
      <c r="D602" s="215"/>
      <c r="E602" s="215"/>
      <c r="F602" s="216"/>
      <c r="G602" s="172">
        <v>4341918</v>
      </c>
      <c r="H602" s="180"/>
      <c r="I602" s="172">
        <v>0</v>
      </c>
      <c r="J602" s="180"/>
      <c r="K602" s="217">
        <v>4341918</v>
      </c>
      <c r="L602" s="218"/>
      <c r="M602" s="180"/>
      <c r="N602" s="217">
        <v>0</v>
      </c>
      <c r="O602" s="218"/>
      <c r="P602" s="180"/>
      <c r="Q602" s="172">
        <v>0</v>
      </c>
      <c r="R602" s="180"/>
      <c r="S602" s="172">
        <v>0</v>
      </c>
      <c r="T602" s="180"/>
      <c r="U602" s="217">
        <v>4341918</v>
      </c>
      <c r="V602" s="218"/>
      <c r="W602" s="180"/>
      <c r="X602" s="217">
        <v>0</v>
      </c>
      <c r="Y602" s="218"/>
      <c r="Z602" s="180"/>
      <c r="AA602" s="180"/>
      <c r="AB602" s="55" t="s">
        <v>733</v>
      </c>
    </row>
    <row r="603" spans="1:28" s="141" customFormat="1" ht="12.75" customHeight="1" x14ac:dyDescent="0.2">
      <c r="A603" s="212" t="s">
        <v>196</v>
      </c>
      <c r="B603" s="213"/>
      <c r="C603" s="214" t="s">
        <v>197</v>
      </c>
      <c r="D603" s="215"/>
      <c r="E603" s="215"/>
      <c r="F603" s="216"/>
      <c r="G603" s="172">
        <v>3048462</v>
      </c>
      <c r="H603" s="180"/>
      <c r="I603" s="172">
        <v>0</v>
      </c>
      <c r="J603" s="180"/>
      <c r="K603" s="217">
        <v>3048462</v>
      </c>
      <c r="L603" s="218"/>
      <c r="M603" s="180"/>
      <c r="N603" s="217">
        <v>0</v>
      </c>
      <c r="O603" s="218"/>
      <c r="P603" s="180"/>
      <c r="Q603" s="172">
        <v>0</v>
      </c>
      <c r="R603" s="180"/>
      <c r="S603" s="172">
        <v>0</v>
      </c>
      <c r="T603" s="180"/>
      <c r="U603" s="217">
        <v>3048462</v>
      </c>
      <c r="V603" s="218"/>
      <c r="W603" s="180"/>
      <c r="X603" s="217">
        <v>0</v>
      </c>
      <c r="Y603" s="218"/>
      <c r="Z603" s="180"/>
      <c r="AA603" s="180"/>
      <c r="AB603" s="55" t="s">
        <v>733</v>
      </c>
    </row>
    <row r="604" spans="1:28" s="141" customFormat="1" ht="12.75" customHeight="1" x14ac:dyDescent="0.2">
      <c r="A604" s="212" t="s">
        <v>198</v>
      </c>
      <c r="B604" s="213"/>
      <c r="C604" s="214" t="s">
        <v>199</v>
      </c>
      <c r="D604" s="215"/>
      <c r="E604" s="215"/>
      <c r="F604" s="216"/>
      <c r="G604" s="172">
        <v>4094762</v>
      </c>
      <c r="H604" s="180"/>
      <c r="I604" s="172">
        <v>0</v>
      </c>
      <c r="J604" s="180"/>
      <c r="K604" s="217">
        <v>4094762</v>
      </c>
      <c r="L604" s="218"/>
      <c r="M604" s="180"/>
      <c r="N604" s="217">
        <v>0</v>
      </c>
      <c r="O604" s="218"/>
      <c r="P604" s="180"/>
      <c r="Q604" s="172">
        <v>0</v>
      </c>
      <c r="R604" s="180"/>
      <c r="S604" s="172">
        <v>0</v>
      </c>
      <c r="T604" s="180"/>
      <c r="U604" s="217">
        <v>4094762</v>
      </c>
      <c r="V604" s="218"/>
      <c r="W604" s="180"/>
      <c r="X604" s="217">
        <v>0</v>
      </c>
      <c r="Y604" s="218"/>
      <c r="Z604" s="180"/>
      <c r="AA604" s="180"/>
      <c r="AB604" s="55" t="s">
        <v>733</v>
      </c>
    </row>
    <row r="605" spans="1:28" s="141" customFormat="1" ht="12.75" customHeight="1" x14ac:dyDescent="0.2">
      <c r="A605" s="212" t="s">
        <v>1514</v>
      </c>
      <c r="B605" s="213"/>
      <c r="C605" s="214" t="s">
        <v>1515</v>
      </c>
      <c r="D605" s="215"/>
      <c r="E605" s="215"/>
      <c r="F605" s="216"/>
      <c r="G605" s="172">
        <v>1856083</v>
      </c>
      <c r="H605" s="180"/>
      <c r="I605" s="172">
        <v>0</v>
      </c>
      <c r="J605" s="180"/>
      <c r="K605" s="217">
        <v>1856083</v>
      </c>
      <c r="L605" s="218"/>
      <c r="M605" s="180"/>
      <c r="N605" s="217">
        <v>0</v>
      </c>
      <c r="O605" s="218"/>
      <c r="P605" s="180"/>
      <c r="Q605" s="172">
        <v>0</v>
      </c>
      <c r="R605" s="180"/>
      <c r="S605" s="172">
        <v>0</v>
      </c>
      <c r="T605" s="180"/>
      <c r="U605" s="217">
        <v>1856083</v>
      </c>
      <c r="V605" s="218"/>
      <c r="W605" s="180"/>
      <c r="X605" s="217">
        <v>0</v>
      </c>
      <c r="Y605" s="218"/>
      <c r="Z605" s="180"/>
      <c r="AA605" s="180"/>
      <c r="AB605" s="144" t="s">
        <v>779</v>
      </c>
    </row>
    <row r="606" spans="1:28" s="109" customFormat="1" ht="12.75" customHeight="1" x14ac:dyDescent="0.2">
      <c r="A606" s="212" t="s">
        <v>1610</v>
      </c>
      <c r="B606" s="213"/>
      <c r="C606" s="214" t="s">
        <v>782</v>
      </c>
      <c r="D606" s="215"/>
      <c r="E606" s="215"/>
      <c r="F606" s="216"/>
      <c r="G606" s="172">
        <v>1428030</v>
      </c>
      <c r="H606" s="180"/>
      <c r="I606" s="172">
        <v>0</v>
      </c>
      <c r="J606" s="180"/>
      <c r="K606" s="217">
        <v>1428030</v>
      </c>
      <c r="L606" s="218"/>
      <c r="M606" s="180"/>
      <c r="N606" s="217">
        <v>0</v>
      </c>
      <c r="O606" s="218"/>
      <c r="P606" s="180"/>
      <c r="Q606" s="172">
        <v>0</v>
      </c>
      <c r="R606" s="180"/>
      <c r="S606" s="172">
        <v>0</v>
      </c>
      <c r="T606" s="180"/>
      <c r="U606" s="217">
        <v>1428030</v>
      </c>
      <c r="V606" s="218"/>
      <c r="W606" s="180"/>
      <c r="X606" s="217">
        <v>0</v>
      </c>
      <c r="Y606" s="218"/>
      <c r="Z606" s="180"/>
      <c r="AA606" s="180"/>
      <c r="AB606" s="144" t="s">
        <v>779</v>
      </c>
    </row>
    <row r="607" spans="1:28" s="109" customFormat="1" ht="12.75" customHeight="1" x14ac:dyDescent="0.2">
      <c r="A607" s="212" t="s">
        <v>1392</v>
      </c>
      <c r="B607" s="213"/>
      <c r="C607" s="214" t="s">
        <v>784</v>
      </c>
      <c r="D607" s="215"/>
      <c r="E607" s="215"/>
      <c r="F607" s="216"/>
      <c r="G607" s="172">
        <v>947592</v>
      </c>
      <c r="H607" s="180"/>
      <c r="I607" s="172">
        <v>0</v>
      </c>
      <c r="J607" s="180"/>
      <c r="K607" s="217">
        <v>947592</v>
      </c>
      <c r="L607" s="218"/>
      <c r="M607" s="180"/>
      <c r="N607" s="217">
        <v>0</v>
      </c>
      <c r="O607" s="218"/>
      <c r="P607" s="180"/>
      <c r="Q607" s="172">
        <v>0</v>
      </c>
      <c r="R607" s="180"/>
      <c r="S607" s="172">
        <v>0</v>
      </c>
      <c r="T607" s="180"/>
      <c r="U607" s="217">
        <v>947592</v>
      </c>
      <c r="V607" s="218"/>
      <c r="W607" s="180"/>
      <c r="X607" s="217">
        <v>0</v>
      </c>
      <c r="Y607" s="218"/>
      <c r="Z607" s="180"/>
      <c r="AA607" s="180"/>
      <c r="AB607" s="144" t="s">
        <v>783</v>
      </c>
    </row>
    <row r="608" spans="1:28" s="148" customFormat="1" ht="12.75" customHeight="1" x14ac:dyDescent="0.2">
      <c r="A608" s="212" t="s">
        <v>1393</v>
      </c>
      <c r="B608" s="213"/>
      <c r="C608" s="214" t="s">
        <v>1394</v>
      </c>
      <c r="D608" s="215"/>
      <c r="E608" s="215"/>
      <c r="F608" s="216"/>
      <c r="G608" s="172">
        <v>394830</v>
      </c>
      <c r="H608" s="180"/>
      <c r="I608" s="172">
        <v>0</v>
      </c>
      <c r="J608" s="180"/>
      <c r="K608" s="217">
        <v>394830</v>
      </c>
      <c r="L608" s="218"/>
      <c r="M608" s="180"/>
      <c r="N608" s="217">
        <v>0</v>
      </c>
      <c r="O608" s="218"/>
      <c r="P608" s="180"/>
      <c r="Q608" s="172">
        <v>0</v>
      </c>
      <c r="R608" s="180"/>
      <c r="S608" s="172">
        <v>0</v>
      </c>
      <c r="T608" s="180"/>
      <c r="U608" s="217">
        <v>394830</v>
      </c>
      <c r="V608" s="218"/>
      <c r="W608" s="180"/>
      <c r="X608" s="217">
        <v>0</v>
      </c>
      <c r="Y608" s="218"/>
      <c r="Z608" s="180"/>
      <c r="AA608" s="180"/>
      <c r="AB608" s="144" t="s">
        <v>783</v>
      </c>
    </row>
    <row r="609" spans="1:28" s="148" customFormat="1" ht="12.75" customHeight="1" x14ac:dyDescent="0.2">
      <c r="A609" s="212" t="s">
        <v>1395</v>
      </c>
      <c r="B609" s="213"/>
      <c r="C609" s="214" t="s">
        <v>790</v>
      </c>
      <c r="D609" s="215"/>
      <c r="E609" s="215"/>
      <c r="F609" s="216"/>
      <c r="G609" s="172">
        <v>333580</v>
      </c>
      <c r="H609" s="180"/>
      <c r="I609" s="172">
        <v>0</v>
      </c>
      <c r="J609" s="180"/>
      <c r="K609" s="217">
        <v>333580</v>
      </c>
      <c r="L609" s="218"/>
      <c r="M609" s="180"/>
      <c r="N609" s="217">
        <v>0</v>
      </c>
      <c r="O609" s="218"/>
      <c r="P609" s="180"/>
      <c r="Q609" s="172">
        <v>0</v>
      </c>
      <c r="R609" s="180"/>
      <c r="S609" s="172">
        <v>0</v>
      </c>
      <c r="T609" s="180"/>
      <c r="U609" s="217">
        <v>333580</v>
      </c>
      <c r="V609" s="218"/>
      <c r="W609" s="180"/>
      <c r="X609" s="217">
        <v>0</v>
      </c>
      <c r="Y609" s="218"/>
      <c r="Z609" s="180"/>
      <c r="AA609" s="180"/>
      <c r="AB609" s="144" t="s">
        <v>789</v>
      </c>
    </row>
    <row r="610" spans="1:28" s="148" customFormat="1" ht="12.75" customHeight="1" x14ac:dyDescent="0.2">
      <c r="A610" s="212" t="s">
        <v>202</v>
      </c>
      <c r="B610" s="213"/>
      <c r="C610" s="214" t="s">
        <v>150</v>
      </c>
      <c r="D610" s="215"/>
      <c r="E610" s="215"/>
      <c r="F610" s="216"/>
      <c r="G610" s="172">
        <v>3674533</v>
      </c>
      <c r="H610" s="180"/>
      <c r="I610" s="172">
        <v>0</v>
      </c>
      <c r="J610" s="180"/>
      <c r="K610" s="217">
        <v>3674533</v>
      </c>
      <c r="L610" s="218"/>
      <c r="M610" s="180"/>
      <c r="N610" s="217">
        <v>0</v>
      </c>
      <c r="O610" s="218"/>
      <c r="P610" s="180"/>
      <c r="Q610" s="172">
        <v>0</v>
      </c>
      <c r="R610" s="180"/>
      <c r="S610" s="172">
        <v>0</v>
      </c>
      <c r="T610" s="180"/>
      <c r="U610" s="217">
        <v>3674533</v>
      </c>
      <c r="V610" s="218"/>
      <c r="W610" s="180"/>
      <c r="X610" s="217">
        <v>0</v>
      </c>
      <c r="Y610" s="218"/>
      <c r="Z610" s="180"/>
      <c r="AA610" s="180"/>
      <c r="AB610" s="55" t="s">
        <v>794</v>
      </c>
    </row>
    <row r="611" spans="1:28" s="148" customFormat="1" ht="12.75" customHeight="1" x14ac:dyDescent="0.2">
      <c r="A611" s="212" t="s">
        <v>206</v>
      </c>
      <c r="B611" s="213"/>
      <c r="C611" s="214" t="s">
        <v>158</v>
      </c>
      <c r="D611" s="215"/>
      <c r="E611" s="215"/>
      <c r="F611" s="216"/>
      <c r="G611" s="172">
        <v>348539</v>
      </c>
      <c r="H611" s="180"/>
      <c r="I611" s="172">
        <v>0</v>
      </c>
      <c r="J611" s="180"/>
      <c r="K611" s="217">
        <v>348539</v>
      </c>
      <c r="L611" s="218"/>
      <c r="M611" s="180"/>
      <c r="N611" s="217">
        <v>0</v>
      </c>
      <c r="O611" s="218"/>
      <c r="P611" s="180"/>
      <c r="Q611" s="172">
        <v>0</v>
      </c>
      <c r="R611" s="180"/>
      <c r="S611" s="172">
        <v>0</v>
      </c>
      <c r="T611" s="180"/>
      <c r="U611" s="217">
        <v>348539</v>
      </c>
      <c r="V611" s="218"/>
      <c r="W611" s="180"/>
      <c r="X611" s="217">
        <v>0</v>
      </c>
      <c r="Y611" s="218"/>
      <c r="Z611" s="180"/>
      <c r="AA611" s="180"/>
      <c r="AB611" s="55" t="s">
        <v>817</v>
      </c>
    </row>
    <row r="612" spans="1:28" s="148" customFormat="1" ht="12.75" customHeight="1" x14ac:dyDescent="0.2">
      <c r="A612" s="212" t="s">
        <v>207</v>
      </c>
      <c r="B612" s="213"/>
      <c r="C612" s="214" t="s">
        <v>160</v>
      </c>
      <c r="D612" s="215"/>
      <c r="E612" s="215"/>
      <c r="F612" s="216"/>
      <c r="G612" s="172">
        <v>207527</v>
      </c>
      <c r="H612" s="180"/>
      <c r="I612" s="172">
        <v>0</v>
      </c>
      <c r="J612" s="180"/>
      <c r="K612" s="217">
        <v>207527</v>
      </c>
      <c r="L612" s="218"/>
      <c r="M612" s="180"/>
      <c r="N612" s="217">
        <v>0</v>
      </c>
      <c r="O612" s="218"/>
      <c r="P612" s="180"/>
      <c r="Q612" s="172">
        <v>0</v>
      </c>
      <c r="R612" s="180"/>
      <c r="S612" s="172">
        <v>0</v>
      </c>
      <c r="T612" s="180"/>
      <c r="U612" s="217">
        <v>207527</v>
      </c>
      <c r="V612" s="218"/>
      <c r="W612" s="180"/>
      <c r="X612" s="217">
        <v>0</v>
      </c>
      <c r="Y612" s="218"/>
      <c r="Z612" s="180"/>
      <c r="AA612" s="180"/>
      <c r="AB612" s="55" t="s">
        <v>821</v>
      </c>
    </row>
    <row r="613" spans="1:28" s="148" customFormat="1" ht="12.75" customHeight="1" x14ac:dyDescent="0.2">
      <c r="A613" s="212" t="s">
        <v>210</v>
      </c>
      <c r="B613" s="213"/>
      <c r="C613" s="214" t="s">
        <v>166</v>
      </c>
      <c r="D613" s="215"/>
      <c r="E613" s="215"/>
      <c r="F613" s="216"/>
      <c r="G613" s="172">
        <v>207527</v>
      </c>
      <c r="H613" s="180"/>
      <c r="I613" s="172">
        <v>0</v>
      </c>
      <c r="J613" s="180"/>
      <c r="K613" s="217">
        <v>207527</v>
      </c>
      <c r="L613" s="218"/>
      <c r="M613" s="180"/>
      <c r="N613" s="217">
        <v>0</v>
      </c>
      <c r="O613" s="218"/>
      <c r="P613" s="180"/>
      <c r="Q613" s="172">
        <v>0</v>
      </c>
      <c r="R613" s="180"/>
      <c r="S613" s="172">
        <v>0</v>
      </c>
      <c r="T613" s="180"/>
      <c r="U613" s="217">
        <v>207527</v>
      </c>
      <c r="V613" s="218"/>
      <c r="W613" s="180"/>
      <c r="X613" s="217">
        <v>0</v>
      </c>
      <c r="Y613" s="218"/>
      <c r="Z613" s="180"/>
      <c r="AA613" s="180"/>
      <c r="AB613" s="55" t="s">
        <v>830</v>
      </c>
    </row>
    <row r="614" spans="1:28" s="148" customFormat="1" ht="12.75" customHeight="1" x14ac:dyDescent="0.2">
      <c r="A614" s="212" t="s">
        <v>227</v>
      </c>
      <c r="B614" s="213"/>
      <c r="C614" s="214" t="s">
        <v>195</v>
      </c>
      <c r="D614" s="215"/>
      <c r="E614" s="215"/>
      <c r="F614" s="216"/>
      <c r="G614" s="172">
        <v>125524</v>
      </c>
      <c r="H614" s="180"/>
      <c r="I614" s="172">
        <v>0</v>
      </c>
      <c r="J614" s="180"/>
      <c r="K614" s="217">
        <v>125524</v>
      </c>
      <c r="L614" s="218"/>
      <c r="M614" s="180"/>
      <c r="N614" s="217">
        <v>0</v>
      </c>
      <c r="O614" s="218"/>
      <c r="P614" s="180"/>
      <c r="Q614" s="172">
        <v>0</v>
      </c>
      <c r="R614" s="180"/>
      <c r="S614" s="172">
        <v>0</v>
      </c>
      <c r="T614" s="180"/>
      <c r="U614" s="217">
        <v>125524</v>
      </c>
      <c r="V614" s="218"/>
      <c r="W614" s="180"/>
      <c r="X614" s="217">
        <v>0</v>
      </c>
      <c r="Y614" s="218"/>
      <c r="Z614" s="180"/>
      <c r="AA614" s="180"/>
      <c r="AB614" s="140" t="s">
        <v>867</v>
      </c>
    </row>
    <row r="615" spans="1:28" s="109" customFormat="1" ht="12.75" customHeight="1" x14ac:dyDescent="0.2">
      <c r="A615" s="212" t="s">
        <v>228</v>
      </c>
      <c r="B615" s="213"/>
      <c r="C615" s="214" t="s">
        <v>197</v>
      </c>
      <c r="D615" s="215"/>
      <c r="E615" s="215"/>
      <c r="F615" s="216"/>
      <c r="G615" s="172">
        <v>53138</v>
      </c>
      <c r="H615" s="180"/>
      <c r="I615" s="172">
        <v>0</v>
      </c>
      <c r="J615" s="180"/>
      <c r="K615" s="217">
        <v>53138</v>
      </c>
      <c r="L615" s="218"/>
      <c r="M615" s="180"/>
      <c r="N615" s="217">
        <v>0</v>
      </c>
      <c r="O615" s="218"/>
      <c r="P615" s="180"/>
      <c r="Q615" s="172">
        <v>0</v>
      </c>
      <c r="R615" s="180"/>
      <c r="S615" s="172">
        <v>0</v>
      </c>
      <c r="T615" s="180"/>
      <c r="U615" s="217">
        <v>53138</v>
      </c>
      <c r="V615" s="218"/>
      <c r="W615" s="180"/>
      <c r="X615" s="217">
        <v>0</v>
      </c>
      <c r="Y615" s="218"/>
      <c r="Z615" s="180"/>
      <c r="AA615" s="180"/>
      <c r="AB615" s="140" t="s">
        <v>867</v>
      </c>
    </row>
    <row r="616" spans="1:28" s="109" customFormat="1" ht="12.75" customHeight="1" x14ac:dyDescent="0.2">
      <c r="A616" s="212" t="s">
        <v>229</v>
      </c>
      <c r="B616" s="213"/>
      <c r="C616" s="214" t="s">
        <v>230</v>
      </c>
      <c r="D616" s="215"/>
      <c r="E616" s="215"/>
      <c r="F616" s="216"/>
      <c r="G616" s="172">
        <v>72829</v>
      </c>
      <c r="H616" s="180"/>
      <c r="I616" s="172">
        <v>0</v>
      </c>
      <c r="J616" s="180"/>
      <c r="K616" s="217">
        <v>72829</v>
      </c>
      <c r="L616" s="218"/>
      <c r="M616" s="180"/>
      <c r="N616" s="217">
        <v>0</v>
      </c>
      <c r="O616" s="218"/>
      <c r="P616" s="180"/>
      <c r="Q616" s="172">
        <v>0</v>
      </c>
      <c r="R616" s="180"/>
      <c r="S616" s="172">
        <v>0</v>
      </c>
      <c r="T616" s="180"/>
      <c r="U616" s="217">
        <v>72829</v>
      </c>
      <c r="V616" s="218"/>
      <c r="W616" s="180"/>
      <c r="X616" s="217">
        <v>0</v>
      </c>
      <c r="Y616" s="218"/>
      <c r="Z616" s="180"/>
      <c r="AA616" s="180"/>
      <c r="AB616" s="140" t="s">
        <v>867</v>
      </c>
    </row>
    <row r="617" spans="1:28" s="109" customFormat="1" ht="12.75" customHeight="1" x14ac:dyDescent="0.2">
      <c r="A617" s="212" t="s">
        <v>1517</v>
      </c>
      <c r="B617" s="213"/>
      <c r="C617" s="214" t="s">
        <v>778</v>
      </c>
      <c r="D617" s="215"/>
      <c r="E617" s="215"/>
      <c r="F617" s="216"/>
      <c r="G617" s="172">
        <v>81196</v>
      </c>
      <c r="H617" s="180"/>
      <c r="I617" s="172">
        <v>0</v>
      </c>
      <c r="J617" s="180"/>
      <c r="K617" s="217">
        <v>81196</v>
      </c>
      <c r="L617" s="218"/>
      <c r="M617" s="180"/>
      <c r="N617" s="217">
        <v>0</v>
      </c>
      <c r="O617" s="218"/>
      <c r="P617" s="180"/>
      <c r="Q617" s="172">
        <v>0</v>
      </c>
      <c r="R617" s="180"/>
      <c r="S617" s="172">
        <v>0</v>
      </c>
      <c r="T617" s="180"/>
      <c r="U617" s="217">
        <v>81196</v>
      </c>
      <c r="V617" s="218"/>
      <c r="W617" s="180"/>
      <c r="X617" s="217">
        <v>0</v>
      </c>
      <c r="Y617" s="218"/>
      <c r="Z617" s="180"/>
      <c r="AA617" s="180"/>
      <c r="AB617" s="55" t="s">
        <v>891</v>
      </c>
    </row>
    <row r="618" spans="1:28" s="109" customFormat="1" ht="12.75" customHeight="1" x14ac:dyDescent="0.2">
      <c r="A618" s="212" t="s">
        <v>1611</v>
      </c>
      <c r="B618" s="213"/>
      <c r="C618" s="214" t="s">
        <v>782</v>
      </c>
      <c r="D618" s="215"/>
      <c r="E618" s="215"/>
      <c r="F618" s="216"/>
      <c r="G618" s="172">
        <v>63062</v>
      </c>
      <c r="H618" s="180"/>
      <c r="I618" s="172">
        <v>0</v>
      </c>
      <c r="J618" s="180"/>
      <c r="K618" s="217">
        <v>63062</v>
      </c>
      <c r="L618" s="218"/>
      <c r="M618" s="180"/>
      <c r="N618" s="217">
        <v>0</v>
      </c>
      <c r="O618" s="218"/>
      <c r="P618" s="180"/>
      <c r="Q618" s="172">
        <v>0</v>
      </c>
      <c r="R618" s="180"/>
      <c r="S618" s="172">
        <v>0</v>
      </c>
      <c r="T618" s="180"/>
      <c r="U618" s="217">
        <v>63062</v>
      </c>
      <c r="V618" s="218"/>
      <c r="W618" s="180"/>
      <c r="X618" s="217">
        <v>0</v>
      </c>
      <c r="Y618" s="218"/>
      <c r="Z618" s="180"/>
      <c r="AA618" s="180"/>
      <c r="AB618" s="55" t="s">
        <v>891</v>
      </c>
    </row>
    <row r="619" spans="1:28" s="109" customFormat="1" ht="12.75" customHeight="1" x14ac:dyDescent="0.2">
      <c r="A619" s="212" t="s">
        <v>231</v>
      </c>
      <c r="B619" s="213"/>
      <c r="C619" s="214" t="s">
        <v>232</v>
      </c>
      <c r="D619" s="215"/>
      <c r="E619" s="215"/>
      <c r="F619" s="216"/>
      <c r="G619" s="172">
        <v>8251219</v>
      </c>
      <c r="H619" s="180"/>
      <c r="I619" s="172">
        <v>0</v>
      </c>
      <c r="J619" s="180"/>
      <c r="K619" s="217">
        <v>8251219</v>
      </c>
      <c r="L619" s="218"/>
      <c r="M619" s="180"/>
      <c r="N619" s="217">
        <v>0</v>
      </c>
      <c r="O619" s="218"/>
      <c r="P619" s="180"/>
      <c r="Q619" s="172">
        <v>0</v>
      </c>
      <c r="R619" s="180"/>
      <c r="S619" s="172">
        <v>0</v>
      </c>
      <c r="T619" s="180"/>
      <c r="U619" s="217">
        <v>8251219</v>
      </c>
      <c r="V619" s="218"/>
      <c r="W619" s="180"/>
      <c r="X619" s="217">
        <v>0</v>
      </c>
      <c r="Y619" s="218"/>
      <c r="Z619" s="180"/>
      <c r="AA619" s="180"/>
      <c r="AB619" s="55" t="s">
        <v>899</v>
      </c>
    </row>
    <row r="620" spans="1:28" s="109" customFormat="1" ht="12.75" customHeight="1" x14ac:dyDescent="0.2">
      <c r="A620" s="212" t="s">
        <v>237</v>
      </c>
      <c r="B620" s="213"/>
      <c r="C620" s="214" t="s">
        <v>238</v>
      </c>
      <c r="D620" s="215"/>
      <c r="E620" s="215"/>
      <c r="F620" s="216"/>
      <c r="G620" s="172">
        <v>5671308</v>
      </c>
      <c r="H620" s="180"/>
      <c r="I620" s="172">
        <v>0</v>
      </c>
      <c r="J620" s="180"/>
      <c r="K620" s="217">
        <v>5671308</v>
      </c>
      <c r="L620" s="218"/>
      <c r="M620" s="180"/>
      <c r="N620" s="217">
        <v>0</v>
      </c>
      <c r="O620" s="218"/>
      <c r="P620" s="180"/>
      <c r="Q620" s="172">
        <v>0</v>
      </c>
      <c r="R620" s="180"/>
      <c r="S620" s="172">
        <v>0</v>
      </c>
      <c r="T620" s="180"/>
      <c r="U620" s="217">
        <v>5671308</v>
      </c>
      <c r="V620" s="218"/>
      <c r="W620" s="180"/>
      <c r="X620" s="217">
        <v>0</v>
      </c>
      <c r="Y620" s="218"/>
      <c r="Z620" s="180"/>
      <c r="AA620" s="180"/>
      <c r="AB620" s="55" t="s">
        <v>921</v>
      </c>
    </row>
    <row r="621" spans="1:28" s="109" customFormat="1" ht="12.75" customHeight="1" x14ac:dyDescent="0.2">
      <c r="A621" s="212" t="s">
        <v>239</v>
      </c>
      <c r="B621" s="213"/>
      <c r="C621" s="214" t="s">
        <v>240</v>
      </c>
      <c r="D621" s="215"/>
      <c r="E621" s="215"/>
      <c r="F621" s="216"/>
      <c r="G621" s="172">
        <v>2450000</v>
      </c>
      <c r="H621" s="180"/>
      <c r="I621" s="172">
        <v>0</v>
      </c>
      <c r="J621" s="180"/>
      <c r="K621" s="217">
        <v>2450000</v>
      </c>
      <c r="L621" s="218"/>
      <c r="M621" s="180"/>
      <c r="N621" s="217">
        <v>0</v>
      </c>
      <c r="O621" s="218"/>
      <c r="P621" s="180"/>
      <c r="Q621" s="172">
        <v>0</v>
      </c>
      <c r="R621" s="180"/>
      <c r="S621" s="172">
        <v>0</v>
      </c>
      <c r="T621" s="180"/>
      <c r="U621" s="217">
        <v>2450000</v>
      </c>
      <c r="V621" s="218"/>
      <c r="W621" s="180"/>
      <c r="X621" s="217">
        <v>0</v>
      </c>
      <c r="Y621" s="218"/>
      <c r="Z621" s="180"/>
      <c r="AA621" s="180"/>
      <c r="AB621" s="55" t="s">
        <v>921</v>
      </c>
    </row>
    <row r="622" spans="1:28" s="109" customFormat="1" ht="12.75" customHeight="1" x14ac:dyDescent="0.2">
      <c r="A622" s="212" t="s">
        <v>241</v>
      </c>
      <c r="B622" s="213"/>
      <c r="C622" s="214" t="s">
        <v>242</v>
      </c>
      <c r="D622" s="215"/>
      <c r="E622" s="215"/>
      <c r="F622" s="216"/>
      <c r="G622" s="172">
        <v>4655000</v>
      </c>
      <c r="H622" s="180"/>
      <c r="I622" s="172">
        <v>0</v>
      </c>
      <c r="J622" s="180"/>
      <c r="K622" s="217">
        <v>4655000</v>
      </c>
      <c r="L622" s="218"/>
      <c r="M622" s="180"/>
      <c r="N622" s="217">
        <v>0</v>
      </c>
      <c r="O622" s="218"/>
      <c r="P622" s="180"/>
      <c r="Q622" s="172">
        <v>0</v>
      </c>
      <c r="R622" s="180"/>
      <c r="S622" s="172">
        <v>0</v>
      </c>
      <c r="T622" s="180"/>
      <c r="U622" s="217">
        <v>4655000</v>
      </c>
      <c r="V622" s="218"/>
      <c r="W622" s="180"/>
      <c r="X622" s="217">
        <v>0</v>
      </c>
      <c r="Y622" s="218"/>
      <c r="Z622" s="180"/>
      <c r="AA622" s="180"/>
      <c r="AB622" s="55" t="s">
        <v>921</v>
      </c>
    </row>
    <row r="623" spans="1:28" s="109" customFormat="1" ht="12.75" customHeight="1" x14ac:dyDescent="0.2">
      <c r="A623" s="212" t="s">
        <v>1518</v>
      </c>
      <c r="B623" s="213"/>
      <c r="C623" s="214" t="s">
        <v>1519</v>
      </c>
      <c r="D623" s="215"/>
      <c r="E623" s="215"/>
      <c r="F623" s="216"/>
      <c r="G623" s="172">
        <v>771362</v>
      </c>
      <c r="H623" s="180"/>
      <c r="I623" s="172">
        <v>0</v>
      </c>
      <c r="J623" s="180"/>
      <c r="K623" s="217">
        <v>771362</v>
      </c>
      <c r="L623" s="218"/>
      <c r="M623" s="180"/>
      <c r="N623" s="217">
        <v>0</v>
      </c>
      <c r="O623" s="218"/>
      <c r="P623" s="180"/>
      <c r="Q623" s="172">
        <v>0</v>
      </c>
      <c r="R623" s="180"/>
      <c r="S623" s="172">
        <v>0</v>
      </c>
      <c r="T623" s="180"/>
      <c r="U623" s="217">
        <v>771362</v>
      </c>
      <c r="V623" s="218"/>
      <c r="W623" s="180"/>
      <c r="X623" s="217">
        <v>0</v>
      </c>
      <c r="Y623" s="218"/>
      <c r="Z623" s="180"/>
      <c r="AA623" s="180"/>
      <c r="AB623" s="55" t="s">
        <v>921</v>
      </c>
    </row>
    <row r="624" spans="1:28" s="109" customFormat="1" ht="12.75" customHeight="1" x14ac:dyDescent="0.2">
      <c r="A624" s="212" t="s">
        <v>1612</v>
      </c>
      <c r="B624" s="213"/>
      <c r="C624" s="214" t="s">
        <v>1613</v>
      </c>
      <c r="D624" s="215"/>
      <c r="E624" s="215"/>
      <c r="F624" s="216"/>
      <c r="G624" s="172">
        <v>693682</v>
      </c>
      <c r="H624" s="180"/>
      <c r="I624" s="172">
        <v>0</v>
      </c>
      <c r="J624" s="180"/>
      <c r="K624" s="217">
        <v>693682</v>
      </c>
      <c r="L624" s="218"/>
      <c r="M624" s="180"/>
      <c r="N624" s="217">
        <v>0</v>
      </c>
      <c r="O624" s="218"/>
      <c r="P624" s="180"/>
      <c r="Q624" s="172">
        <v>0</v>
      </c>
      <c r="R624" s="180"/>
      <c r="S624" s="172">
        <v>0</v>
      </c>
      <c r="T624" s="180"/>
      <c r="U624" s="217">
        <v>693682</v>
      </c>
      <c r="V624" s="218"/>
      <c r="W624" s="180"/>
      <c r="X624" s="217">
        <v>0</v>
      </c>
      <c r="Y624" s="218"/>
      <c r="Z624" s="180"/>
      <c r="AA624" s="180"/>
      <c r="AB624" s="55" t="s">
        <v>921</v>
      </c>
    </row>
    <row r="625" spans="1:28" s="109" customFormat="1" ht="12.75" customHeight="1" x14ac:dyDescent="0.2">
      <c r="A625" s="212" t="s">
        <v>243</v>
      </c>
      <c r="B625" s="213"/>
      <c r="C625" s="214" t="s">
        <v>244</v>
      </c>
      <c r="D625" s="215"/>
      <c r="E625" s="215"/>
      <c r="F625" s="216"/>
      <c r="G625" s="172">
        <v>6650000</v>
      </c>
      <c r="H625" s="180"/>
      <c r="I625" s="172">
        <v>0</v>
      </c>
      <c r="J625" s="180"/>
      <c r="K625" s="217">
        <v>6650000</v>
      </c>
      <c r="L625" s="218"/>
      <c r="M625" s="180"/>
      <c r="N625" s="217">
        <v>0</v>
      </c>
      <c r="O625" s="218"/>
      <c r="P625" s="180"/>
      <c r="Q625" s="172">
        <v>0</v>
      </c>
      <c r="R625" s="180"/>
      <c r="S625" s="172">
        <v>0</v>
      </c>
      <c r="T625" s="180"/>
      <c r="U625" s="217">
        <v>6650000</v>
      </c>
      <c r="V625" s="218"/>
      <c r="W625" s="180"/>
      <c r="X625" s="217">
        <v>0</v>
      </c>
      <c r="Y625" s="218"/>
      <c r="Z625" s="180"/>
      <c r="AA625" s="180"/>
      <c r="AB625" s="55" t="s">
        <v>921</v>
      </c>
    </row>
    <row r="626" spans="1:28" s="109" customFormat="1" ht="12.75" customHeight="1" x14ac:dyDescent="0.2">
      <c r="A626" s="212" t="s">
        <v>245</v>
      </c>
      <c r="B626" s="213"/>
      <c r="C626" s="214" t="s">
        <v>246</v>
      </c>
      <c r="D626" s="215"/>
      <c r="E626" s="215"/>
      <c r="F626" s="216"/>
      <c r="G626" s="172">
        <v>561070</v>
      </c>
      <c r="H626" s="180"/>
      <c r="I626" s="172">
        <v>0</v>
      </c>
      <c r="J626" s="180"/>
      <c r="K626" s="217">
        <v>561070</v>
      </c>
      <c r="L626" s="218"/>
      <c r="M626" s="180"/>
      <c r="N626" s="217">
        <v>0</v>
      </c>
      <c r="O626" s="218"/>
      <c r="P626" s="180"/>
      <c r="Q626" s="172">
        <v>0</v>
      </c>
      <c r="R626" s="180"/>
      <c r="S626" s="172">
        <v>0</v>
      </c>
      <c r="T626" s="180"/>
      <c r="U626" s="217">
        <v>561070</v>
      </c>
      <c r="V626" s="218"/>
      <c r="W626" s="180"/>
      <c r="X626" s="217">
        <v>0</v>
      </c>
      <c r="Y626" s="218"/>
      <c r="Z626" s="180"/>
      <c r="AA626" s="180"/>
      <c r="AB626" s="55" t="s">
        <v>921</v>
      </c>
    </row>
    <row r="627" spans="1:28" s="109" customFormat="1" ht="12.75" customHeight="1" x14ac:dyDescent="0.2">
      <c r="A627" s="212" t="s">
        <v>1460</v>
      </c>
      <c r="B627" s="213"/>
      <c r="C627" s="214" t="s">
        <v>1461</v>
      </c>
      <c r="D627" s="215"/>
      <c r="E627" s="215"/>
      <c r="F627" s="216"/>
      <c r="G627" s="172">
        <v>258805</v>
      </c>
      <c r="H627" s="180"/>
      <c r="I627" s="172">
        <v>0</v>
      </c>
      <c r="J627" s="180"/>
      <c r="K627" s="217">
        <v>258805</v>
      </c>
      <c r="L627" s="218"/>
      <c r="M627" s="180"/>
      <c r="N627" s="217">
        <v>0</v>
      </c>
      <c r="O627" s="218"/>
      <c r="P627" s="180"/>
      <c r="Q627" s="172">
        <v>0</v>
      </c>
      <c r="R627" s="180"/>
      <c r="S627" s="172">
        <v>0</v>
      </c>
      <c r="T627" s="180"/>
      <c r="U627" s="217">
        <v>258805</v>
      </c>
      <c r="V627" s="218"/>
      <c r="W627" s="180"/>
      <c r="X627" s="217">
        <v>0</v>
      </c>
      <c r="Y627" s="218"/>
      <c r="Z627" s="180"/>
      <c r="AA627" s="180"/>
      <c r="AB627" s="55" t="s">
        <v>942</v>
      </c>
    </row>
    <row r="628" spans="1:28" s="109" customFormat="1" ht="12.75" customHeight="1" x14ac:dyDescent="0.2">
      <c r="A628" s="212" t="s">
        <v>1366</v>
      </c>
      <c r="B628" s="213"/>
      <c r="C628" s="214" t="s">
        <v>951</v>
      </c>
      <c r="D628" s="215"/>
      <c r="E628" s="215"/>
      <c r="F628" s="216"/>
      <c r="G628" s="172">
        <v>577379</v>
      </c>
      <c r="H628" s="180"/>
      <c r="I628" s="172">
        <v>0</v>
      </c>
      <c r="J628" s="180"/>
      <c r="K628" s="217">
        <v>577379</v>
      </c>
      <c r="L628" s="218"/>
      <c r="M628" s="180"/>
      <c r="N628" s="217">
        <v>0</v>
      </c>
      <c r="O628" s="218"/>
      <c r="P628" s="180"/>
      <c r="Q628" s="172">
        <v>0</v>
      </c>
      <c r="R628" s="180"/>
      <c r="S628" s="172">
        <v>0</v>
      </c>
      <c r="T628" s="180"/>
      <c r="U628" s="217">
        <v>577379</v>
      </c>
      <c r="V628" s="218"/>
      <c r="W628" s="180"/>
      <c r="X628" s="217">
        <v>0</v>
      </c>
      <c r="Y628" s="218"/>
      <c r="Z628" s="180"/>
      <c r="AA628" s="180"/>
      <c r="AB628" s="55" t="s">
        <v>950</v>
      </c>
    </row>
    <row r="629" spans="1:28" s="107" customFormat="1" ht="12.75" customHeight="1" x14ac:dyDescent="0.2">
      <c r="A629" s="212" t="s">
        <v>1319</v>
      </c>
      <c r="B629" s="213"/>
      <c r="C629" s="214" t="s">
        <v>967</v>
      </c>
      <c r="D629" s="215"/>
      <c r="E629" s="215"/>
      <c r="F629" s="216"/>
      <c r="G629" s="172">
        <v>3320692</v>
      </c>
      <c r="H629" s="180"/>
      <c r="I629" s="172">
        <v>0</v>
      </c>
      <c r="J629" s="180"/>
      <c r="K629" s="217">
        <v>3320692</v>
      </c>
      <c r="L629" s="218"/>
      <c r="M629" s="180"/>
      <c r="N629" s="217">
        <v>0</v>
      </c>
      <c r="O629" s="218"/>
      <c r="P629" s="180"/>
      <c r="Q629" s="172">
        <v>0</v>
      </c>
      <c r="R629" s="180"/>
      <c r="S629" s="172">
        <v>0</v>
      </c>
      <c r="T629" s="180"/>
      <c r="U629" s="217">
        <v>3320692</v>
      </c>
      <c r="V629" s="218"/>
      <c r="W629" s="180"/>
      <c r="X629" s="217">
        <v>0</v>
      </c>
      <c r="Y629" s="218"/>
      <c r="Z629" s="180"/>
      <c r="AA629" s="180"/>
      <c r="AB629" s="55" t="s">
        <v>966</v>
      </c>
    </row>
    <row r="630" spans="1:28" s="107" customFormat="1" ht="12.75" customHeight="1" x14ac:dyDescent="0.2">
      <c r="A630" s="212" t="s">
        <v>253</v>
      </c>
      <c r="B630" s="213"/>
      <c r="C630" s="214" t="s">
        <v>254</v>
      </c>
      <c r="D630" s="215"/>
      <c r="E630" s="215"/>
      <c r="F630" s="216"/>
      <c r="G630" s="172">
        <v>4610403</v>
      </c>
      <c r="H630" s="180"/>
      <c r="I630" s="172">
        <v>0</v>
      </c>
      <c r="J630" s="180"/>
      <c r="K630" s="217">
        <v>4610403</v>
      </c>
      <c r="L630" s="218"/>
      <c r="M630" s="180"/>
      <c r="N630" s="217">
        <v>0</v>
      </c>
      <c r="O630" s="218"/>
      <c r="P630" s="180"/>
      <c r="Q630" s="172">
        <v>0</v>
      </c>
      <c r="R630" s="180"/>
      <c r="S630" s="172">
        <v>0</v>
      </c>
      <c r="T630" s="180"/>
      <c r="U630" s="217">
        <v>4610403</v>
      </c>
      <c r="V630" s="218"/>
      <c r="W630" s="180"/>
      <c r="X630" s="217">
        <v>0</v>
      </c>
      <c r="Y630" s="218"/>
      <c r="Z630" s="180"/>
      <c r="AA630" s="180"/>
      <c r="AB630" s="55" t="s">
        <v>968</v>
      </c>
    </row>
    <row r="631" spans="1:28" ht="12.75" customHeight="1" x14ac:dyDescent="0.2">
      <c r="A631" s="212" t="s">
        <v>1462</v>
      </c>
      <c r="B631" s="213"/>
      <c r="C631" s="214" t="s">
        <v>1463</v>
      </c>
      <c r="D631" s="215"/>
      <c r="E631" s="215"/>
      <c r="F631" s="216"/>
      <c r="G631" s="172">
        <v>12128417</v>
      </c>
      <c r="H631" s="180"/>
      <c r="I631" s="172">
        <v>0</v>
      </c>
      <c r="J631" s="180"/>
      <c r="K631" s="217">
        <v>12128417</v>
      </c>
      <c r="L631" s="218"/>
      <c r="M631" s="180"/>
      <c r="N631" s="217">
        <v>0</v>
      </c>
      <c r="O631" s="218"/>
      <c r="P631" s="180"/>
      <c r="Q631" s="172">
        <v>0</v>
      </c>
      <c r="R631" s="180"/>
      <c r="S631" s="172">
        <v>0</v>
      </c>
      <c r="T631" s="180"/>
      <c r="U631" s="217">
        <v>12128417</v>
      </c>
      <c r="V631" s="218"/>
      <c r="W631" s="180"/>
      <c r="X631" s="217">
        <v>0</v>
      </c>
      <c r="Y631" s="218"/>
      <c r="Z631" s="180"/>
      <c r="AA631" s="180"/>
      <c r="AB631" s="55" t="s">
        <v>977</v>
      </c>
    </row>
    <row r="632" spans="1:28" ht="12.75" customHeight="1" x14ac:dyDescent="0.2">
      <c r="A632" s="212" t="s">
        <v>1620</v>
      </c>
      <c r="B632" s="213"/>
      <c r="C632" s="214" t="s">
        <v>980</v>
      </c>
      <c r="D632" s="215"/>
      <c r="E632" s="215"/>
      <c r="F632" s="216"/>
      <c r="G632" s="172">
        <v>56280</v>
      </c>
      <c r="H632" s="180"/>
      <c r="I632" s="172">
        <v>0</v>
      </c>
      <c r="J632" s="180"/>
      <c r="K632" s="217">
        <v>56280</v>
      </c>
      <c r="L632" s="218"/>
      <c r="M632" s="180"/>
      <c r="N632" s="217">
        <v>0</v>
      </c>
      <c r="O632" s="218"/>
      <c r="P632" s="180"/>
      <c r="Q632" s="172">
        <v>0</v>
      </c>
      <c r="R632" s="180"/>
      <c r="S632" s="172">
        <v>0</v>
      </c>
      <c r="T632" s="180"/>
      <c r="U632" s="217">
        <v>56280</v>
      </c>
      <c r="V632" s="218"/>
      <c r="W632" s="180"/>
      <c r="X632" s="217">
        <v>0</v>
      </c>
      <c r="Y632" s="218"/>
      <c r="Z632" s="180"/>
      <c r="AA632" s="180"/>
      <c r="AB632" s="55" t="s">
        <v>979</v>
      </c>
    </row>
    <row r="633" spans="1:28" ht="12.75" customHeight="1" x14ac:dyDescent="0.2">
      <c r="A633" s="212" t="s">
        <v>1335</v>
      </c>
      <c r="B633" s="213"/>
      <c r="C633" s="214" t="s">
        <v>982</v>
      </c>
      <c r="D633" s="215"/>
      <c r="E633" s="215"/>
      <c r="F633" s="216"/>
      <c r="G633" s="172">
        <v>303615</v>
      </c>
      <c r="H633" s="180"/>
      <c r="I633" s="172">
        <v>0</v>
      </c>
      <c r="J633" s="180"/>
      <c r="K633" s="217">
        <v>303615</v>
      </c>
      <c r="L633" s="218"/>
      <c r="M633" s="180"/>
      <c r="N633" s="217">
        <v>0</v>
      </c>
      <c r="O633" s="218"/>
      <c r="P633" s="180"/>
      <c r="Q633" s="172">
        <v>0</v>
      </c>
      <c r="R633" s="180"/>
      <c r="S633" s="172">
        <v>0</v>
      </c>
      <c r="T633" s="180"/>
      <c r="U633" s="217">
        <v>303615</v>
      </c>
      <c r="V633" s="218"/>
      <c r="W633" s="180"/>
      <c r="X633" s="217">
        <v>0</v>
      </c>
      <c r="Y633" s="218"/>
      <c r="Z633" s="180"/>
      <c r="AA633" s="180"/>
      <c r="AB633" s="55" t="s">
        <v>981</v>
      </c>
    </row>
    <row r="634" spans="1:28" ht="12.75" customHeight="1" x14ac:dyDescent="0.2">
      <c r="A634" s="212" t="s">
        <v>1345</v>
      </c>
      <c r="B634" s="213"/>
      <c r="C634" s="214" t="s">
        <v>1346</v>
      </c>
      <c r="D634" s="215"/>
      <c r="E634" s="215"/>
      <c r="F634" s="216"/>
      <c r="G634" s="172">
        <v>82580</v>
      </c>
      <c r="H634" s="180"/>
      <c r="I634" s="172">
        <v>0</v>
      </c>
      <c r="J634" s="180"/>
      <c r="K634" s="217">
        <v>82580</v>
      </c>
      <c r="L634" s="218"/>
      <c r="M634" s="180"/>
      <c r="N634" s="217">
        <v>0</v>
      </c>
      <c r="O634" s="218"/>
      <c r="P634" s="180"/>
      <c r="Q634" s="172">
        <v>0</v>
      </c>
      <c r="R634" s="180"/>
      <c r="S634" s="172">
        <v>0</v>
      </c>
      <c r="T634" s="180"/>
      <c r="U634" s="217">
        <v>82580</v>
      </c>
      <c r="V634" s="218"/>
      <c r="W634" s="180"/>
      <c r="X634" s="217">
        <v>0</v>
      </c>
      <c r="Y634" s="218"/>
      <c r="Z634" s="180"/>
      <c r="AA634" s="180"/>
      <c r="AB634" s="55" t="s">
        <v>987</v>
      </c>
    </row>
    <row r="635" spans="1:28" ht="12.75" customHeight="1" x14ac:dyDescent="0.2">
      <c r="A635" s="212" t="s">
        <v>1318</v>
      </c>
      <c r="B635" s="213"/>
      <c r="C635" s="214" t="s">
        <v>1317</v>
      </c>
      <c r="D635" s="215"/>
      <c r="E635" s="215"/>
      <c r="F635" s="216"/>
      <c r="G635" s="172">
        <v>447440</v>
      </c>
      <c r="H635" s="180"/>
      <c r="I635" s="172">
        <v>0</v>
      </c>
      <c r="J635" s="180"/>
      <c r="K635" s="217">
        <v>447440</v>
      </c>
      <c r="L635" s="218"/>
      <c r="M635" s="180"/>
      <c r="N635" s="217">
        <v>0</v>
      </c>
      <c r="O635" s="218"/>
      <c r="P635" s="180"/>
      <c r="Q635" s="172">
        <v>0</v>
      </c>
      <c r="R635" s="180"/>
      <c r="S635" s="172">
        <v>0</v>
      </c>
      <c r="T635" s="180"/>
      <c r="U635" s="217">
        <v>447440</v>
      </c>
      <c r="V635" s="218"/>
      <c r="W635" s="180"/>
      <c r="X635" s="217">
        <v>0</v>
      </c>
      <c r="Y635" s="218"/>
      <c r="Z635" s="180"/>
      <c r="AA635" s="180"/>
      <c r="AB635" s="55" t="s">
        <v>997</v>
      </c>
    </row>
    <row r="636" spans="1:28" ht="12.75" customHeight="1" x14ac:dyDescent="0.2">
      <c r="A636" s="212" t="s">
        <v>1531</v>
      </c>
      <c r="B636" s="213"/>
      <c r="C636" s="214" t="s">
        <v>255</v>
      </c>
      <c r="D636" s="215"/>
      <c r="E636" s="215"/>
      <c r="F636" s="216"/>
      <c r="G636" s="172">
        <v>1072802</v>
      </c>
      <c r="H636" s="180"/>
      <c r="I636" s="172">
        <v>1468</v>
      </c>
      <c r="J636" s="180"/>
      <c r="K636" s="217">
        <v>1071334</v>
      </c>
      <c r="L636" s="218"/>
      <c r="M636" s="180"/>
      <c r="N636" s="217">
        <v>0</v>
      </c>
      <c r="O636" s="218"/>
      <c r="P636" s="180"/>
      <c r="Q636" s="172">
        <v>0</v>
      </c>
      <c r="R636" s="180"/>
      <c r="S636" s="172">
        <v>0</v>
      </c>
      <c r="T636" s="180"/>
      <c r="U636" s="217">
        <v>1071334</v>
      </c>
      <c r="V636" s="218"/>
      <c r="W636" s="180"/>
      <c r="X636" s="217">
        <v>0</v>
      </c>
      <c r="Y636" s="218"/>
      <c r="Z636" s="180"/>
      <c r="AA636" s="180"/>
      <c r="AB636" s="55" t="s">
        <v>1000</v>
      </c>
    </row>
    <row r="637" spans="1:28" ht="12.75" customHeight="1" x14ac:dyDescent="0.2">
      <c r="A637" s="212" t="s">
        <v>260</v>
      </c>
      <c r="B637" s="213"/>
      <c r="C637" s="214" t="s">
        <v>261</v>
      </c>
      <c r="D637" s="215"/>
      <c r="E637" s="215"/>
      <c r="F637" s="216"/>
      <c r="G637" s="172">
        <v>1437395</v>
      </c>
      <c r="H637" s="180"/>
      <c r="I637" s="172">
        <v>0</v>
      </c>
      <c r="J637" s="180"/>
      <c r="K637" s="217">
        <v>1437395</v>
      </c>
      <c r="L637" s="218"/>
      <c r="M637" s="180"/>
      <c r="N637" s="217">
        <v>0</v>
      </c>
      <c r="O637" s="218"/>
      <c r="P637" s="180"/>
      <c r="Q637" s="172">
        <v>0</v>
      </c>
      <c r="R637" s="180"/>
      <c r="S637" s="172">
        <v>0</v>
      </c>
      <c r="T637" s="180"/>
      <c r="U637" s="217">
        <v>1437395</v>
      </c>
      <c r="V637" s="218"/>
      <c r="W637" s="180"/>
      <c r="X637" s="217">
        <v>0</v>
      </c>
      <c r="Y637" s="218"/>
      <c r="Z637" s="180"/>
      <c r="AA637" s="180"/>
      <c r="AB637" s="55" t="s">
        <v>1008</v>
      </c>
    </row>
    <row r="638" spans="1:28" ht="12.75" customHeight="1" x14ac:dyDescent="0.2">
      <c r="A638" s="212" t="s">
        <v>262</v>
      </c>
      <c r="B638" s="213"/>
      <c r="C638" s="214" t="s">
        <v>263</v>
      </c>
      <c r="D638" s="215"/>
      <c r="E638" s="215"/>
      <c r="F638" s="216"/>
      <c r="G638" s="172">
        <v>2411170</v>
      </c>
      <c r="H638" s="180"/>
      <c r="I638" s="172">
        <v>0</v>
      </c>
      <c r="J638" s="180"/>
      <c r="K638" s="217">
        <v>2411170</v>
      </c>
      <c r="L638" s="218"/>
      <c r="M638" s="180"/>
      <c r="N638" s="217">
        <v>0</v>
      </c>
      <c r="O638" s="218"/>
      <c r="P638" s="180"/>
      <c r="Q638" s="172">
        <v>0</v>
      </c>
      <c r="R638" s="180"/>
      <c r="S638" s="172">
        <v>0</v>
      </c>
      <c r="T638" s="180"/>
      <c r="U638" s="217">
        <v>2411170</v>
      </c>
      <c r="V638" s="218"/>
      <c r="W638" s="180"/>
      <c r="X638" s="217">
        <v>0</v>
      </c>
      <c r="Y638" s="218"/>
      <c r="Z638" s="180"/>
      <c r="AA638" s="180"/>
      <c r="AB638" s="55" t="s">
        <v>1009</v>
      </c>
    </row>
    <row r="639" spans="1:28" ht="12.75" customHeight="1" x14ac:dyDescent="0.2">
      <c r="A639" s="212" t="s">
        <v>1464</v>
      </c>
      <c r="B639" s="213"/>
      <c r="C639" s="214" t="s">
        <v>264</v>
      </c>
      <c r="D639" s="215"/>
      <c r="E639" s="215"/>
      <c r="F639" s="216"/>
      <c r="G639" s="172">
        <v>152057901</v>
      </c>
      <c r="H639" s="180"/>
      <c r="I639" s="172">
        <v>0</v>
      </c>
      <c r="J639" s="180"/>
      <c r="K639" s="217">
        <v>152057901</v>
      </c>
      <c r="L639" s="218"/>
      <c r="M639" s="180"/>
      <c r="N639" s="217">
        <v>0</v>
      </c>
      <c r="O639" s="218"/>
      <c r="P639" s="180"/>
      <c r="Q639" s="172">
        <v>0</v>
      </c>
      <c r="R639" s="180"/>
      <c r="S639" s="172">
        <v>0</v>
      </c>
      <c r="T639" s="180"/>
      <c r="U639" s="217">
        <v>152057901</v>
      </c>
      <c r="V639" s="218"/>
      <c r="W639" s="180"/>
      <c r="X639" s="217">
        <v>0</v>
      </c>
      <c r="Y639" s="218"/>
      <c r="Z639" s="180"/>
      <c r="AA639" s="180"/>
      <c r="AB639" s="55" t="s">
        <v>1015</v>
      </c>
    </row>
    <row r="640" spans="1:28" ht="12.75" customHeight="1" x14ac:dyDescent="0.2">
      <c r="A640" s="212" t="s">
        <v>1532</v>
      </c>
      <c r="B640" s="213"/>
      <c r="C640" s="214" t="s">
        <v>1021</v>
      </c>
      <c r="D640" s="215"/>
      <c r="E640" s="215"/>
      <c r="F640" s="216"/>
      <c r="G640" s="172">
        <v>79730</v>
      </c>
      <c r="H640" s="180"/>
      <c r="I640" s="172">
        <v>0</v>
      </c>
      <c r="J640" s="180"/>
      <c r="K640" s="217">
        <v>79730</v>
      </c>
      <c r="L640" s="218"/>
      <c r="M640" s="180"/>
      <c r="N640" s="217">
        <v>0</v>
      </c>
      <c r="O640" s="218"/>
      <c r="P640" s="180"/>
      <c r="Q640" s="172">
        <v>0</v>
      </c>
      <c r="R640" s="180"/>
      <c r="S640" s="172">
        <v>0</v>
      </c>
      <c r="T640" s="180"/>
      <c r="U640" s="217">
        <v>79730</v>
      </c>
      <c r="V640" s="218"/>
      <c r="W640" s="180"/>
      <c r="X640" s="217">
        <v>0</v>
      </c>
      <c r="Y640" s="218"/>
      <c r="Z640" s="180"/>
      <c r="AA640" s="180"/>
      <c r="AB640" s="55" t="s">
        <v>1020</v>
      </c>
    </row>
    <row r="641" spans="1:28" ht="12.75" customHeight="1" x14ac:dyDescent="0.2">
      <c r="A641" s="209" t="s">
        <v>1552</v>
      </c>
      <c r="B641" s="208"/>
      <c r="C641" s="210" t="s">
        <v>1553</v>
      </c>
      <c r="D641" s="211"/>
      <c r="E641" s="211"/>
      <c r="F641" s="208"/>
      <c r="G641" s="172">
        <v>71638</v>
      </c>
      <c r="H641" s="180"/>
      <c r="I641" s="172">
        <v>0</v>
      </c>
      <c r="J641" s="180"/>
      <c r="K641" s="207">
        <v>71638</v>
      </c>
      <c r="L641" s="208"/>
      <c r="M641" s="180"/>
      <c r="N641" s="207">
        <v>0</v>
      </c>
      <c r="O641" s="208"/>
      <c r="P641" s="180"/>
      <c r="Q641" s="172">
        <v>0</v>
      </c>
      <c r="R641" s="180"/>
      <c r="S641" s="172">
        <v>0</v>
      </c>
      <c r="T641" s="180"/>
      <c r="U641" s="207">
        <v>71638</v>
      </c>
      <c r="V641" s="208"/>
      <c r="W641" s="180"/>
      <c r="X641" s="207">
        <v>0</v>
      </c>
      <c r="Y641" s="208"/>
      <c r="Z641" s="180"/>
      <c r="AA641" s="180"/>
      <c r="AB641" s="55" t="s">
        <v>1028</v>
      </c>
    </row>
    <row r="642" spans="1:28" ht="12.75" customHeight="1" x14ac:dyDescent="0.2">
      <c r="A642" s="209" t="s">
        <v>1316</v>
      </c>
      <c r="B642" s="208"/>
      <c r="C642" s="210" t="s">
        <v>1052</v>
      </c>
      <c r="D642" s="211"/>
      <c r="E642" s="211"/>
      <c r="F642" s="208"/>
      <c r="G642" s="172">
        <v>480900</v>
      </c>
      <c r="H642" s="180"/>
      <c r="I642" s="172">
        <v>0</v>
      </c>
      <c r="J642" s="180"/>
      <c r="K642" s="207">
        <v>480900</v>
      </c>
      <c r="L642" s="208"/>
      <c r="M642" s="180"/>
      <c r="N642" s="207">
        <v>0</v>
      </c>
      <c r="O642" s="208"/>
      <c r="P642" s="180"/>
      <c r="Q642" s="172">
        <v>0</v>
      </c>
      <c r="R642" s="180"/>
      <c r="S642" s="172">
        <v>0</v>
      </c>
      <c r="T642" s="180"/>
      <c r="U642" s="207">
        <v>480900</v>
      </c>
      <c r="V642" s="208"/>
      <c r="W642" s="180"/>
      <c r="X642" s="207">
        <v>0</v>
      </c>
      <c r="Y642" s="208"/>
      <c r="Z642" s="180"/>
      <c r="AA642" s="180"/>
      <c r="AB642" s="55" t="s">
        <v>1051</v>
      </c>
    </row>
    <row r="643" spans="1:28" ht="12.75" customHeight="1" x14ac:dyDescent="0.2">
      <c r="A643" s="209" t="s">
        <v>266</v>
      </c>
      <c r="B643" s="208"/>
      <c r="C643" s="210" t="s">
        <v>267</v>
      </c>
      <c r="D643" s="211"/>
      <c r="E643" s="211"/>
      <c r="F643" s="208"/>
      <c r="G643" s="172">
        <v>204922</v>
      </c>
      <c r="H643" s="180"/>
      <c r="I643" s="172">
        <v>0</v>
      </c>
      <c r="J643" s="180"/>
      <c r="K643" s="207">
        <v>204922</v>
      </c>
      <c r="L643" s="208"/>
      <c r="M643" s="180"/>
      <c r="N643" s="207">
        <v>0</v>
      </c>
      <c r="O643" s="208"/>
      <c r="P643" s="180"/>
      <c r="Q643" s="172">
        <v>0</v>
      </c>
      <c r="R643" s="180"/>
      <c r="S643" s="172">
        <v>0</v>
      </c>
      <c r="T643" s="180"/>
      <c r="U643" s="207">
        <v>204922</v>
      </c>
      <c r="V643" s="208"/>
      <c r="W643" s="180"/>
      <c r="X643" s="207">
        <v>0</v>
      </c>
      <c r="Y643" s="208"/>
      <c r="Z643" s="180"/>
      <c r="AA643" s="180"/>
      <c r="AB643" s="55" t="s">
        <v>1061</v>
      </c>
    </row>
    <row r="644" spans="1:28" ht="12.75" customHeight="1" x14ac:dyDescent="0.2">
      <c r="A644" s="209" t="s">
        <v>1336</v>
      </c>
      <c r="B644" s="208"/>
      <c r="C644" s="210" t="s">
        <v>1075</v>
      </c>
      <c r="D644" s="211"/>
      <c r="E644" s="211"/>
      <c r="F644" s="208"/>
      <c r="G644" s="172">
        <v>246843</v>
      </c>
      <c r="H644" s="180"/>
      <c r="I644" s="172">
        <v>0</v>
      </c>
      <c r="J644" s="180"/>
      <c r="K644" s="207">
        <v>246843</v>
      </c>
      <c r="L644" s="208"/>
      <c r="M644" s="180"/>
      <c r="N644" s="207">
        <v>0</v>
      </c>
      <c r="O644" s="208"/>
      <c r="P644" s="180"/>
      <c r="Q644" s="172">
        <v>0</v>
      </c>
      <c r="R644" s="180"/>
      <c r="S644" s="172">
        <v>0</v>
      </c>
      <c r="T644" s="180"/>
      <c r="U644" s="207">
        <v>246843</v>
      </c>
      <c r="V644" s="208"/>
      <c r="W644" s="180"/>
      <c r="X644" s="207">
        <v>0</v>
      </c>
      <c r="Y644" s="208"/>
      <c r="Z644" s="180"/>
      <c r="AA644" s="180"/>
      <c r="AB644" s="55" t="s">
        <v>1074</v>
      </c>
    </row>
    <row r="645" spans="1:28" ht="12.75" customHeight="1" x14ac:dyDescent="0.2">
      <c r="A645" s="209" t="s">
        <v>1349</v>
      </c>
      <c r="B645" s="208"/>
      <c r="C645" s="210" t="s">
        <v>1099</v>
      </c>
      <c r="D645" s="211"/>
      <c r="E645" s="211"/>
      <c r="F645" s="208"/>
      <c r="G645" s="172">
        <v>1488165</v>
      </c>
      <c r="H645" s="180"/>
      <c r="I645" s="172">
        <v>640</v>
      </c>
      <c r="J645" s="180"/>
      <c r="K645" s="207">
        <v>1487525</v>
      </c>
      <c r="L645" s="208"/>
      <c r="M645" s="180"/>
      <c r="N645" s="207">
        <v>0</v>
      </c>
      <c r="O645" s="208"/>
      <c r="P645" s="180"/>
      <c r="Q645" s="172">
        <v>0</v>
      </c>
      <c r="R645" s="180"/>
      <c r="S645" s="172">
        <v>0</v>
      </c>
      <c r="T645" s="180"/>
      <c r="U645" s="207">
        <v>1487525</v>
      </c>
      <c r="V645" s="208"/>
      <c r="W645" s="180"/>
      <c r="X645" s="207">
        <v>0</v>
      </c>
      <c r="Y645" s="208"/>
      <c r="Z645" s="180"/>
      <c r="AA645" s="180"/>
      <c r="AB645" s="55" t="s">
        <v>1098</v>
      </c>
    </row>
    <row r="646" spans="1:28" ht="12.75" customHeight="1" x14ac:dyDescent="0.2">
      <c r="A646" s="182"/>
      <c r="B646" s="169"/>
      <c r="C646" s="183"/>
      <c r="D646" s="171"/>
      <c r="E646" s="171"/>
      <c r="F646" s="169"/>
      <c r="G646" s="172"/>
      <c r="H646" s="180"/>
      <c r="I646" s="172"/>
      <c r="J646" s="180"/>
      <c r="K646" s="184"/>
      <c r="L646" s="169"/>
      <c r="M646" s="180"/>
      <c r="N646" s="184"/>
      <c r="O646" s="169"/>
      <c r="P646" s="180"/>
      <c r="Q646" s="172"/>
      <c r="R646" s="180"/>
      <c r="S646" s="172"/>
      <c r="T646" s="180"/>
      <c r="U646" s="184"/>
      <c r="V646" s="169"/>
      <c r="W646" s="180"/>
      <c r="X646" s="184"/>
      <c r="Y646" s="169"/>
      <c r="Z646" s="180"/>
      <c r="AA646" s="180"/>
      <c r="AB646" s="55"/>
    </row>
    <row r="647" spans="1:28" ht="12.75" customHeight="1" x14ac:dyDescent="0.2">
      <c r="A647" s="173"/>
      <c r="B647" s="174"/>
      <c r="C647" s="175"/>
      <c r="D647" s="176"/>
      <c r="E647" s="176"/>
      <c r="F647" s="177"/>
      <c r="G647" s="172"/>
      <c r="H647" s="180"/>
      <c r="I647" s="172"/>
      <c r="J647" s="180"/>
      <c r="K647" s="178"/>
      <c r="L647" s="179"/>
      <c r="M647" s="180"/>
      <c r="N647" s="178"/>
      <c r="O647" s="179"/>
      <c r="P647" s="180"/>
      <c r="Q647" s="172"/>
      <c r="R647" s="180"/>
      <c r="S647" s="172"/>
      <c r="T647" s="180"/>
      <c r="U647" s="178"/>
      <c r="V647" s="179"/>
      <c r="W647" s="180"/>
      <c r="X647" s="178"/>
      <c r="Y647" s="179"/>
      <c r="Z647" s="180"/>
      <c r="AA647" s="180"/>
      <c r="AB647" s="55"/>
    </row>
    <row r="648" spans="1:28" ht="12.75" customHeight="1" x14ac:dyDescent="0.2">
      <c r="A648" s="209" t="s">
        <v>1621</v>
      </c>
      <c r="B648" s="208"/>
      <c r="C648" s="210" t="s">
        <v>1622</v>
      </c>
      <c r="D648" s="211"/>
      <c r="E648" s="211"/>
      <c r="F648" s="208"/>
      <c r="G648" s="172">
        <v>0</v>
      </c>
      <c r="H648" s="180"/>
      <c r="I648" s="172">
        <v>1374912</v>
      </c>
      <c r="J648" s="180"/>
      <c r="K648" s="207">
        <v>0</v>
      </c>
      <c r="L648" s="208"/>
      <c r="M648" s="180"/>
      <c r="N648" s="207">
        <v>1374912</v>
      </c>
      <c r="O648" s="208"/>
      <c r="P648" s="180"/>
      <c r="Q648" s="172">
        <v>0</v>
      </c>
      <c r="R648" s="180"/>
      <c r="S648" s="172">
        <v>0</v>
      </c>
      <c r="T648" s="180"/>
      <c r="U648" s="207">
        <v>0</v>
      </c>
      <c r="V648" s="208"/>
      <c r="W648" s="180"/>
      <c r="X648" s="207">
        <v>1374912</v>
      </c>
      <c r="Y648" s="208"/>
      <c r="Z648" s="180"/>
      <c r="AA648" s="180"/>
      <c r="AB648" s="55" t="s">
        <v>357</v>
      </c>
    </row>
    <row r="649" spans="1:28" ht="12.75" customHeight="1" x14ac:dyDescent="0.2">
      <c r="A649" s="209" t="s">
        <v>147</v>
      </c>
      <c r="B649" s="208"/>
      <c r="C649" s="210" t="s">
        <v>148</v>
      </c>
      <c r="D649" s="211"/>
      <c r="E649" s="211"/>
      <c r="F649" s="208"/>
      <c r="G649" s="172">
        <v>1500437</v>
      </c>
      <c r="H649" s="180"/>
      <c r="I649" s="172">
        <v>1507729</v>
      </c>
      <c r="J649" s="180"/>
      <c r="K649" s="207">
        <v>0</v>
      </c>
      <c r="L649" s="208"/>
      <c r="M649" s="180"/>
      <c r="N649" s="207">
        <v>7292</v>
      </c>
      <c r="O649" s="208"/>
      <c r="P649" s="180"/>
      <c r="Q649" s="172">
        <v>0</v>
      </c>
      <c r="R649" s="180"/>
      <c r="S649" s="172">
        <v>0</v>
      </c>
      <c r="T649" s="180"/>
      <c r="U649" s="207">
        <v>0</v>
      </c>
      <c r="V649" s="208"/>
      <c r="W649" s="180"/>
      <c r="X649" s="207">
        <v>7292</v>
      </c>
      <c r="Y649" s="208"/>
      <c r="Z649" s="180"/>
      <c r="AA649" s="180"/>
      <c r="AB649" s="55" t="s">
        <v>418</v>
      </c>
    </row>
    <row r="650" spans="1:28" ht="12.75" customHeight="1" x14ac:dyDescent="0.2">
      <c r="A650" s="209" t="s">
        <v>1450</v>
      </c>
      <c r="B650" s="208"/>
      <c r="C650" s="210" t="s">
        <v>1451</v>
      </c>
      <c r="D650" s="211"/>
      <c r="E650" s="211"/>
      <c r="F650" s="208"/>
      <c r="G650" s="172">
        <v>0</v>
      </c>
      <c r="H650" s="180"/>
      <c r="I650" s="172">
        <v>974307</v>
      </c>
      <c r="J650" s="180"/>
      <c r="K650" s="207">
        <v>0</v>
      </c>
      <c r="L650" s="208"/>
      <c r="M650" s="180"/>
      <c r="N650" s="207">
        <v>974307</v>
      </c>
      <c r="O650" s="208"/>
      <c r="P650" s="180"/>
      <c r="Q650" s="172">
        <v>0</v>
      </c>
      <c r="R650" s="180"/>
      <c r="S650" s="172">
        <v>0</v>
      </c>
      <c r="T650" s="180"/>
      <c r="U650" s="207">
        <v>0</v>
      </c>
      <c r="V650" s="208"/>
      <c r="W650" s="180"/>
      <c r="X650" s="207">
        <v>974307</v>
      </c>
      <c r="Y650" s="208"/>
      <c r="Z650" s="180"/>
      <c r="AA650" s="180"/>
      <c r="AB650" s="55" t="s">
        <v>418</v>
      </c>
    </row>
    <row r="651" spans="1:28" ht="12.75" customHeight="1" x14ac:dyDescent="0.2">
      <c r="A651" s="209" t="s">
        <v>1452</v>
      </c>
      <c r="B651" s="208"/>
      <c r="C651" s="210" t="s">
        <v>1453</v>
      </c>
      <c r="D651" s="211"/>
      <c r="E651" s="211"/>
      <c r="F651" s="208"/>
      <c r="G651" s="172">
        <v>20364963</v>
      </c>
      <c r="H651" s="180"/>
      <c r="I651" s="172">
        <v>0</v>
      </c>
      <c r="J651" s="180"/>
      <c r="K651" s="207">
        <v>20364963</v>
      </c>
      <c r="L651" s="208"/>
      <c r="M651" s="180"/>
      <c r="N651" s="207">
        <v>0</v>
      </c>
      <c r="O651" s="208"/>
      <c r="P651" s="180"/>
      <c r="Q651" s="172">
        <v>0</v>
      </c>
      <c r="R651" s="180"/>
      <c r="S651" s="172">
        <v>0</v>
      </c>
      <c r="T651" s="180"/>
      <c r="U651" s="207">
        <v>20364963</v>
      </c>
      <c r="V651" s="208"/>
      <c r="W651" s="180"/>
      <c r="X651" s="207">
        <v>0</v>
      </c>
      <c r="Y651" s="208"/>
      <c r="Z651" s="180"/>
      <c r="AA651" s="180"/>
      <c r="AB651" s="140" t="s">
        <v>1306</v>
      </c>
    </row>
    <row r="652" spans="1:28" ht="12.75" customHeight="1" x14ac:dyDescent="0.2">
      <c r="A652" s="209" t="s">
        <v>149</v>
      </c>
      <c r="B652" s="208"/>
      <c r="C652" s="210" t="s">
        <v>150</v>
      </c>
      <c r="D652" s="211"/>
      <c r="E652" s="211"/>
      <c r="F652" s="208"/>
      <c r="G652" s="172">
        <v>98682512</v>
      </c>
      <c r="H652" s="180"/>
      <c r="I652" s="172">
        <v>0</v>
      </c>
      <c r="J652" s="180"/>
      <c r="K652" s="207">
        <v>98682512</v>
      </c>
      <c r="L652" s="208"/>
      <c r="M652" s="180"/>
      <c r="N652" s="207">
        <v>0</v>
      </c>
      <c r="O652" s="208"/>
      <c r="P652" s="180"/>
      <c r="Q652" s="172">
        <v>0</v>
      </c>
      <c r="R652" s="180"/>
      <c r="S652" s="172">
        <v>0</v>
      </c>
      <c r="T652" s="180"/>
      <c r="U652" s="207">
        <v>98682512</v>
      </c>
      <c r="V652" s="208"/>
      <c r="W652" s="180"/>
      <c r="X652" s="207">
        <v>0</v>
      </c>
      <c r="Y652" s="208"/>
      <c r="Z652" s="180"/>
      <c r="AA652" s="180"/>
      <c r="AB652" s="55" t="s">
        <v>585</v>
      </c>
    </row>
    <row r="653" spans="1:28" x14ac:dyDescent="0.2">
      <c r="A653" s="209" t="s">
        <v>151</v>
      </c>
      <c r="B653" s="208"/>
      <c r="C653" s="210" t="s">
        <v>152</v>
      </c>
      <c r="D653" s="211"/>
      <c r="E653" s="211"/>
      <c r="F653" s="208"/>
      <c r="G653" s="172">
        <v>73886</v>
      </c>
      <c r="H653" s="180"/>
      <c r="I653" s="172">
        <v>0</v>
      </c>
      <c r="J653" s="180"/>
      <c r="K653" s="207">
        <v>73886</v>
      </c>
      <c r="L653" s="208"/>
      <c r="M653" s="180"/>
      <c r="N653" s="207">
        <v>0</v>
      </c>
      <c r="O653" s="208"/>
      <c r="P653" s="180"/>
      <c r="Q653" s="172">
        <v>0</v>
      </c>
      <c r="R653" s="180"/>
      <c r="S653" s="172">
        <v>0</v>
      </c>
      <c r="T653" s="180"/>
      <c r="U653" s="207">
        <v>73886</v>
      </c>
      <c r="V653" s="208"/>
      <c r="W653" s="180"/>
      <c r="X653" s="207">
        <v>0</v>
      </c>
      <c r="Y653" s="208"/>
      <c r="Z653" s="180"/>
      <c r="AA653" s="180"/>
      <c r="AB653" s="55" t="s">
        <v>585</v>
      </c>
    </row>
    <row r="654" spans="1:28" ht="12.75" customHeight="1" x14ac:dyDescent="0.2">
      <c r="A654" s="209" t="s">
        <v>159</v>
      </c>
      <c r="B654" s="208"/>
      <c r="C654" s="210" t="s">
        <v>160</v>
      </c>
      <c r="D654" s="211"/>
      <c r="E654" s="211"/>
      <c r="F654" s="208"/>
      <c r="G654" s="172">
        <v>1211533</v>
      </c>
      <c r="H654" s="180"/>
      <c r="I654" s="172">
        <v>0</v>
      </c>
      <c r="J654" s="180"/>
      <c r="K654" s="207">
        <v>1211533</v>
      </c>
      <c r="L654" s="208"/>
      <c r="M654" s="180"/>
      <c r="N654" s="207">
        <v>0</v>
      </c>
      <c r="O654" s="208"/>
      <c r="P654" s="180"/>
      <c r="Q654" s="172">
        <v>0</v>
      </c>
      <c r="R654" s="180"/>
      <c r="S654" s="172">
        <v>0</v>
      </c>
      <c r="T654" s="180"/>
      <c r="U654" s="207">
        <v>1211533</v>
      </c>
      <c r="V654" s="208"/>
      <c r="W654" s="180"/>
      <c r="X654" s="207">
        <v>0</v>
      </c>
      <c r="Y654" s="208"/>
      <c r="Z654" s="180"/>
      <c r="AA654" s="180"/>
      <c r="AB654" s="55" t="s">
        <v>643</v>
      </c>
    </row>
    <row r="655" spans="1:28" ht="12.75" customHeight="1" x14ac:dyDescent="0.2">
      <c r="A655" s="209" t="s">
        <v>165</v>
      </c>
      <c r="B655" s="208"/>
      <c r="C655" s="210" t="s">
        <v>166</v>
      </c>
      <c r="D655" s="211"/>
      <c r="E655" s="211"/>
      <c r="F655" s="208"/>
      <c r="G655" s="172">
        <v>1197692</v>
      </c>
      <c r="H655" s="180"/>
      <c r="I655" s="172">
        <v>0</v>
      </c>
      <c r="J655" s="180"/>
      <c r="K655" s="207">
        <v>1197692</v>
      </c>
      <c r="L655" s="208"/>
      <c r="M655" s="180"/>
      <c r="N655" s="207">
        <v>0</v>
      </c>
      <c r="O655" s="208"/>
      <c r="P655" s="180"/>
      <c r="Q655" s="172">
        <v>0</v>
      </c>
      <c r="R655" s="180"/>
      <c r="S655" s="172">
        <v>0</v>
      </c>
      <c r="T655" s="180"/>
      <c r="U655" s="207">
        <v>1197692</v>
      </c>
      <c r="V655" s="208"/>
      <c r="W655" s="180"/>
      <c r="X655" s="207">
        <v>0</v>
      </c>
      <c r="Y655" s="208"/>
      <c r="Z655" s="180"/>
      <c r="AA655" s="180"/>
      <c r="AB655" s="55" t="s">
        <v>661</v>
      </c>
    </row>
    <row r="656" spans="1:28" ht="12.75" customHeight="1" x14ac:dyDescent="0.2">
      <c r="A656" s="209" t="s">
        <v>167</v>
      </c>
      <c r="B656" s="208"/>
      <c r="C656" s="210" t="s">
        <v>168</v>
      </c>
      <c r="D656" s="211"/>
      <c r="E656" s="211"/>
      <c r="F656" s="208"/>
      <c r="G656" s="172">
        <v>15346810</v>
      </c>
      <c r="H656" s="180"/>
      <c r="I656" s="172">
        <v>0</v>
      </c>
      <c r="J656" s="180"/>
      <c r="K656" s="207">
        <v>15346810</v>
      </c>
      <c r="L656" s="208"/>
      <c r="M656" s="180"/>
      <c r="N656" s="207">
        <v>0</v>
      </c>
      <c r="O656" s="208"/>
      <c r="P656" s="180"/>
      <c r="Q656" s="172">
        <v>0</v>
      </c>
      <c r="R656" s="180"/>
      <c r="S656" s="172">
        <v>0</v>
      </c>
      <c r="T656" s="180"/>
      <c r="U656" s="207">
        <v>15346810</v>
      </c>
      <c r="V656" s="208"/>
      <c r="W656" s="180"/>
      <c r="X656" s="207">
        <v>0</v>
      </c>
      <c r="Y656" s="208"/>
      <c r="Z656" s="180"/>
      <c r="AA656" s="180"/>
      <c r="AB656" s="55" t="s">
        <v>672</v>
      </c>
    </row>
    <row r="657" spans="1:28" ht="12.75" customHeight="1" x14ac:dyDescent="0.2">
      <c r="A657" s="209" t="s">
        <v>192</v>
      </c>
      <c r="B657" s="208"/>
      <c r="C657" s="210" t="s">
        <v>193</v>
      </c>
      <c r="D657" s="211"/>
      <c r="E657" s="211"/>
      <c r="F657" s="208"/>
      <c r="G657" s="172">
        <v>4718746</v>
      </c>
      <c r="H657" s="180"/>
      <c r="I657" s="172">
        <v>0</v>
      </c>
      <c r="J657" s="180"/>
      <c r="K657" s="207">
        <v>4718746</v>
      </c>
      <c r="L657" s="208"/>
      <c r="M657" s="180"/>
      <c r="N657" s="207">
        <v>0</v>
      </c>
      <c r="O657" s="208"/>
      <c r="P657" s="180"/>
      <c r="Q657" s="172">
        <v>0</v>
      </c>
      <c r="R657" s="180"/>
      <c r="S657" s="172">
        <v>0</v>
      </c>
      <c r="T657" s="180"/>
      <c r="U657" s="207">
        <v>4718746</v>
      </c>
      <c r="V657" s="208"/>
      <c r="W657" s="180"/>
      <c r="X657" s="207">
        <v>0</v>
      </c>
      <c r="Y657" s="208"/>
      <c r="Z657" s="180"/>
      <c r="AA657" s="180"/>
      <c r="AB657" s="55" t="s">
        <v>727</v>
      </c>
    </row>
    <row r="658" spans="1:28" ht="12.75" customHeight="1" x14ac:dyDescent="0.2">
      <c r="A658" s="209" t="s">
        <v>194</v>
      </c>
      <c r="B658" s="208"/>
      <c r="C658" s="210" t="s">
        <v>195</v>
      </c>
      <c r="D658" s="211"/>
      <c r="E658" s="211"/>
      <c r="F658" s="208"/>
      <c r="G658" s="172">
        <v>1966733</v>
      </c>
      <c r="H658" s="180"/>
      <c r="I658" s="172">
        <v>0</v>
      </c>
      <c r="J658" s="180"/>
      <c r="K658" s="207">
        <v>1966733</v>
      </c>
      <c r="L658" s="208"/>
      <c r="M658" s="180"/>
      <c r="N658" s="207">
        <v>0</v>
      </c>
      <c r="O658" s="208"/>
      <c r="P658" s="180"/>
      <c r="Q658" s="172">
        <v>0</v>
      </c>
      <c r="R658" s="180"/>
      <c r="S658" s="172">
        <v>0</v>
      </c>
      <c r="T658" s="180"/>
      <c r="U658" s="207">
        <v>1966733</v>
      </c>
      <c r="V658" s="208"/>
      <c r="W658" s="180"/>
      <c r="X658" s="207">
        <v>0</v>
      </c>
      <c r="Y658" s="208"/>
      <c r="Z658" s="180"/>
      <c r="AA658" s="180"/>
      <c r="AB658" s="55" t="s">
        <v>733</v>
      </c>
    </row>
    <row r="659" spans="1:28" ht="12.75" customHeight="1" x14ac:dyDescent="0.2">
      <c r="A659" s="209" t="s">
        <v>196</v>
      </c>
      <c r="B659" s="208"/>
      <c r="C659" s="210" t="s">
        <v>197</v>
      </c>
      <c r="D659" s="211"/>
      <c r="E659" s="211"/>
      <c r="F659" s="208"/>
      <c r="G659" s="172">
        <v>1518014</v>
      </c>
      <c r="H659" s="180"/>
      <c r="I659" s="172">
        <v>0</v>
      </c>
      <c r="J659" s="180"/>
      <c r="K659" s="207">
        <v>1518014</v>
      </c>
      <c r="L659" s="208"/>
      <c r="M659" s="180"/>
      <c r="N659" s="207">
        <v>0</v>
      </c>
      <c r="O659" s="208"/>
      <c r="P659" s="180"/>
      <c r="Q659" s="172">
        <v>0</v>
      </c>
      <c r="R659" s="180"/>
      <c r="S659" s="172">
        <v>0</v>
      </c>
      <c r="T659" s="180"/>
      <c r="U659" s="207">
        <v>1518014</v>
      </c>
      <c r="V659" s="208"/>
      <c r="W659" s="180"/>
      <c r="X659" s="207">
        <v>0</v>
      </c>
      <c r="Y659" s="208"/>
      <c r="Z659" s="180"/>
      <c r="AA659" s="180"/>
      <c r="AB659" s="55" t="s">
        <v>733</v>
      </c>
    </row>
    <row r="660" spans="1:28" ht="12.75" customHeight="1" x14ac:dyDescent="0.2">
      <c r="A660" s="209" t="s">
        <v>198</v>
      </c>
      <c r="B660" s="208"/>
      <c r="C660" s="210" t="s">
        <v>199</v>
      </c>
      <c r="D660" s="211"/>
      <c r="E660" s="211"/>
      <c r="F660" s="208"/>
      <c r="G660" s="172">
        <v>2116535</v>
      </c>
      <c r="H660" s="180"/>
      <c r="I660" s="172">
        <v>0</v>
      </c>
      <c r="J660" s="180"/>
      <c r="K660" s="207">
        <v>2116535</v>
      </c>
      <c r="L660" s="208"/>
      <c r="M660" s="180"/>
      <c r="N660" s="207">
        <v>0</v>
      </c>
      <c r="O660" s="208"/>
      <c r="P660" s="180"/>
      <c r="Q660" s="172">
        <v>0</v>
      </c>
      <c r="R660" s="180"/>
      <c r="S660" s="172">
        <v>0</v>
      </c>
      <c r="T660" s="180"/>
      <c r="U660" s="207">
        <v>2116535</v>
      </c>
      <c r="V660" s="208"/>
      <c r="W660" s="180"/>
      <c r="X660" s="207">
        <v>0</v>
      </c>
      <c r="Y660" s="208"/>
      <c r="Z660" s="180"/>
      <c r="AA660" s="180"/>
      <c r="AB660" s="55" t="s">
        <v>733</v>
      </c>
    </row>
    <row r="661" spans="1:28" ht="12.75" customHeight="1" x14ac:dyDescent="0.2">
      <c r="A661" s="209" t="s">
        <v>200</v>
      </c>
      <c r="B661" s="208"/>
      <c r="C661" s="210" t="s">
        <v>201</v>
      </c>
      <c r="D661" s="211"/>
      <c r="E661" s="211"/>
      <c r="F661" s="208"/>
      <c r="G661" s="172">
        <v>1209543</v>
      </c>
      <c r="H661" s="180"/>
      <c r="I661" s="172">
        <v>0</v>
      </c>
      <c r="J661" s="180"/>
      <c r="K661" s="207">
        <v>1209543</v>
      </c>
      <c r="L661" s="208"/>
      <c r="M661" s="180"/>
      <c r="N661" s="207">
        <v>0</v>
      </c>
      <c r="O661" s="208"/>
      <c r="P661" s="180"/>
      <c r="Q661" s="172">
        <v>0</v>
      </c>
      <c r="R661" s="180"/>
      <c r="S661" s="172">
        <v>0</v>
      </c>
      <c r="T661" s="180"/>
      <c r="U661" s="207">
        <v>1209543</v>
      </c>
      <c r="V661" s="208"/>
      <c r="W661" s="180"/>
      <c r="X661" s="207">
        <v>0</v>
      </c>
      <c r="Y661" s="208"/>
      <c r="Z661" s="180"/>
      <c r="AA661" s="180"/>
      <c r="AB661" s="55" t="s">
        <v>769</v>
      </c>
    </row>
    <row r="662" spans="1:28" ht="12.75" customHeight="1" x14ac:dyDescent="0.2">
      <c r="A662" s="209" t="s">
        <v>1514</v>
      </c>
      <c r="B662" s="208"/>
      <c r="C662" s="210" t="s">
        <v>1515</v>
      </c>
      <c r="D662" s="211"/>
      <c r="E662" s="211"/>
      <c r="F662" s="208"/>
      <c r="G662" s="172">
        <v>387852</v>
      </c>
      <c r="H662" s="180"/>
      <c r="I662" s="172">
        <v>0</v>
      </c>
      <c r="J662" s="180"/>
      <c r="K662" s="207">
        <v>387852</v>
      </c>
      <c r="L662" s="208"/>
      <c r="M662" s="180"/>
      <c r="N662" s="207">
        <v>0</v>
      </c>
      <c r="O662" s="208"/>
      <c r="P662" s="180"/>
      <c r="Q662" s="172">
        <v>0</v>
      </c>
      <c r="R662" s="180"/>
      <c r="S662" s="172">
        <v>0</v>
      </c>
      <c r="T662" s="180"/>
      <c r="U662" s="207">
        <v>387852</v>
      </c>
      <c r="V662" s="208"/>
      <c r="W662" s="180"/>
      <c r="X662" s="207">
        <v>0</v>
      </c>
      <c r="Y662" s="208"/>
      <c r="Z662" s="180"/>
      <c r="AA662" s="180"/>
      <c r="AB662" s="144" t="s">
        <v>779</v>
      </c>
    </row>
    <row r="663" spans="1:28" x14ac:dyDescent="0.2">
      <c r="A663" s="209" t="s">
        <v>1610</v>
      </c>
      <c r="B663" s="208"/>
      <c r="C663" s="210" t="s">
        <v>782</v>
      </c>
      <c r="D663" s="211"/>
      <c r="E663" s="211"/>
      <c r="F663" s="208"/>
      <c r="G663" s="172">
        <v>196494</v>
      </c>
      <c r="H663" s="180"/>
      <c r="I663" s="172">
        <v>0</v>
      </c>
      <c r="J663" s="180"/>
      <c r="K663" s="207">
        <v>196494</v>
      </c>
      <c r="L663" s="208"/>
      <c r="M663" s="180"/>
      <c r="N663" s="207">
        <v>0</v>
      </c>
      <c r="O663" s="208"/>
      <c r="P663" s="180"/>
      <c r="Q663" s="172">
        <v>0</v>
      </c>
      <c r="R663" s="180"/>
      <c r="S663" s="172">
        <v>0</v>
      </c>
      <c r="T663" s="180"/>
      <c r="U663" s="207">
        <v>196494</v>
      </c>
      <c r="V663" s="208"/>
      <c r="W663" s="180"/>
      <c r="X663" s="207">
        <v>0</v>
      </c>
      <c r="Y663" s="208"/>
      <c r="Z663" s="180"/>
      <c r="AA663" s="180"/>
      <c r="AB663" s="144" t="s">
        <v>779</v>
      </c>
    </row>
    <row r="664" spans="1:28" x14ac:dyDescent="0.2">
      <c r="A664" s="209" t="s">
        <v>1392</v>
      </c>
      <c r="B664" s="208"/>
      <c r="C664" s="210" t="s">
        <v>784</v>
      </c>
      <c r="D664" s="211"/>
      <c r="E664" s="211"/>
      <c r="F664" s="208"/>
      <c r="G664" s="172">
        <v>631728</v>
      </c>
      <c r="H664" s="180"/>
      <c r="I664" s="172">
        <v>0</v>
      </c>
      <c r="J664" s="180"/>
      <c r="K664" s="207">
        <v>631728</v>
      </c>
      <c r="L664" s="208"/>
      <c r="M664" s="180"/>
      <c r="N664" s="207">
        <v>0</v>
      </c>
      <c r="O664" s="208"/>
      <c r="P664" s="180"/>
      <c r="Q664" s="172">
        <v>0</v>
      </c>
      <c r="R664" s="180"/>
      <c r="S664" s="172">
        <v>0</v>
      </c>
      <c r="T664" s="180"/>
      <c r="U664" s="207">
        <v>631728</v>
      </c>
      <c r="V664" s="208"/>
      <c r="W664" s="180"/>
      <c r="X664" s="207">
        <v>0</v>
      </c>
      <c r="Y664" s="208"/>
      <c r="Z664" s="180"/>
      <c r="AA664" s="180"/>
      <c r="AB664" s="144" t="s">
        <v>783</v>
      </c>
    </row>
    <row r="665" spans="1:28" x14ac:dyDescent="0.2">
      <c r="A665" s="209" t="s">
        <v>1395</v>
      </c>
      <c r="B665" s="208"/>
      <c r="C665" s="210" t="s">
        <v>790</v>
      </c>
      <c r="D665" s="211"/>
      <c r="E665" s="211"/>
      <c r="F665" s="208"/>
      <c r="G665" s="172">
        <v>66716</v>
      </c>
      <c r="H665" s="180"/>
      <c r="I665" s="172">
        <v>0</v>
      </c>
      <c r="J665" s="180"/>
      <c r="K665" s="207">
        <v>66716</v>
      </c>
      <c r="L665" s="208"/>
      <c r="M665" s="180"/>
      <c r="N665" s="207">
        <v>0</v>
      </c>
      <c r="O665" s="208"/>
      <c r="P665" s="180"/>
      <c r="Q665" s="172">
        <v>0</v>
      </c>
      <c r="R665" s="180"/>
      <c r="S665" s="172">
        <v>0</v>
      </c>
      <c r="T665" s="180"/>
      <c r="U665" s="207">
        <v>66716</v>
      </c>
      <c r="V665" s="208"/>
      <c r="W665" s="180"/>
      <c r="X665" s="207">
        <v>0</v>
      </c>
      <c r="Y665" s="208"/>
      <c r="Z665" s="180"/>
      <c r="AA665" s="180"/>
      <c r="AB665" s="144" t="s">
        <v>789</v>
      </c>
    </row>
    <row r="666" spans="1:28" x14ac:dyDescent="0.2">
      <c r="A666" s="209" t="s">
        <v>202</v>
      </c>
      <c r="B666" s="208"/>
      <c r="C666" s="210" t="s">
        <v>150</v>
      </c>
      <c r="D666" s="211"/>
      <c r="E666" s="211"/>
      <c r="F666" s="208"/>
      <c r="G666" s="172">
        <v>17741629</v>
      </c>
      <c r="H666" s="180"/>
      <c r="I666" s="172">
        <v>0</v>
      </c>
      <c r="J666" s="180"/>
      <c r="K666" s="207">
        <v>17741629</v>
      </c>
      <c r="L666" s="208"/>
      <c r="M666" s="180"/>
      <c r="N666" s="207">
        <v>0</v>
      </c>
      <c r="O666" s="208"/>
      <c r="P666" s="180"/>
      <c r="Q666" s="172">
        <v>0</v>
      </c>
      <c r="R666" s="180"/>
      <c r="S666" s="172">
        <v>0</v>
      </c>
      <c r="T666" s="180"/>
      <c r="U666" s="207">
        <v>17741629</v>
      </c>
      <c r="V666" s="208"/>
      <c r="W666" s="180"/>
      <c r="X666" s="207">
        <v>0</v>
      </c>
      <c r="Y666" s="208"/>
      <c r="Z666" s="180"/>
      <c r="AA666" s="180"/>
      <c r="AB666" s="55" t="s">
        <v>794</v>
      </c>
    </row>
    <row r="667" spans="1:28" x14ac:dyDescent="0.2">
      <c r="A667" s="209" t="s">
        <v>207</v>
      </c>
      <c r="B667" s="208"/>
      <c r="C667" s="210" t="s">
        <v>160</v>
      </c>
      <c r="D667" s="211"/>
      <c r="E667" s="211"/>
      <c r="F667" s="208"/>
      <c r="G667" s="172">
        <v>244081</v>
      </c>
      <c r="H667" s="180"/>
      <c r="I667" s="172">
        <v>0</v>
      </c>
      <c r="J667" s="180"/>
      <c r="K667" s="207">
        <v>244081</v>
      </c>
      <c r="L667" s="208"/>
      <c r="M667" s="180"/>
      <c r="N667" s="207">
        <v>0</v>
      </c>
      <c r="O667" s="208"/>
      <c r="P667" s="180"/>
      <c r="Q667" s="172">
        <v>0</v>
      </c>
      <c r="R667" s="180"/>
      <c r="S667" s="172">
        <v>0</v>
      </c>
      <c r="T667" s="180"/>
      <c r="U667" s="207">
        <v>244081</v>
      </c>
      <c r="V667" s="208"/>
      <c r="W667" s="180"/>
      <c r="X667" s="207">
        <v>0</v>
      </c>
      <c r="Y667" s="208"/>
      <c r="Z667" s="180"/>
      <c r="AA667" s="180"/>
      <c r="AB667" s="55" t="s">
        <v>821</v>
      </c>
    </row>
    <row r="668" spans="1:28" x14ac:dyDescent="0.2">
      <c r="A668" s="209" t="s">
        <v>210</v>
      </c>
      <c r="B668" s="208"/>
      <c r="C668" s="210" t="s">
        <v>166</v>
      </c>
      <c r="D668" s="211"/>
      <c r="E668" s="211"/>
      <c r="F668" s="208"/>
      <c r="G668" s="172">
        <v>244081</v>
      </c>
      <c r="H668" s="180"/>
      <c r="I668" s="172">
        <v>0</v>
      </c>
      <c r="J668" s="180"/>
      <c r="K668" s="207">
        <v>244081</v>
      </c>
      <c r="L668" s="208"/>
      <c r="M668" s="180"/>
      <c r="N668" s="207">
        <v>0</v>
      </c>
      <c r="O668" s="208"/>
      <c r="P668" s="180"/>
      <c r="Q668" s="172">
        <v>0</v>
      </c>
      <c r="R668" s="180"/>
      <c r="S668" s="172">
        <v>0</v>
      </c>
      <c r="T668" s="180"/>
      <c r="U668" s="207">
        <v>244081</v>
      </c>
      <c r="V668" s="208"/>
      <c r="W668" s="180"/>
      <c r="X668" s="207">
        <v>0</v>
      </c>
      <c r="Y668" s="208"/>
      <c r="Z668" s="180"/>
      <c r="AA668" s="180"/>
      <c r="AB668" s="55" t="s">
        <v>830</v>
      </c>
    </row>
    <row r="669" spans="1:28" x14ac:dyDescent="0.2">
      <c r="A669" s="209" t="s">
        <v>227</v>
      </c>
      <c r="B669" s="208"/>
      <c r="C669" s="210" t="s">
        <v>195</v>
      </c>
      <c r="D669" s="211"/>
      <c r="E669" s="211"/>
      <c r="F669" s="208"/>
      <c r="G669" s="172">
        <v>532253</v>
      </c>
      <c r="H669" s="180"/>
      <c r="I669" s="172">
        <v>0</v>
      </c>
      <c r="J669" s="180"/>
      <c r="K669" s="207">
        <v>532253</v>
      </c>
      <c r="L669" s="208"/>
      <c r="M669" s="180"/>
      <c r="N669" s="207">
        <v>0</v>
      </c>
      <c r="O669" s="208"/>
      <c r="P669" s="180"/>
      <c r="Q669" s="172">
        <v>0</v>
      </c>
      <c r="R669" s="180"/>
      <c r="S669" s="172">
        <v>0</v>
      </c>
      <c r="T669" s="180"/>
      <c r="U669" s="207">
        <v>532253</v>
      </c>
      <c r="V669" s="208"/>
      <c r="W669" s="180"/>
      <c r="X669" s="207">
        <v>0</v>
      </c>
      <c r="Y669" s="208"/>
      <c r="Z669" s="180"/>
      <c r="AA669" s="180"/>
      <c r="AB669" s="55" t="s">
        <v>867</v>
      </c>
    </row>
    <row r="670" spans="1:28" x14ac:dyDescent="0.2">
      <c r="A670" s="209" t="s">
        <v>228</v>
      </c>
      <c r="B670" s="208"/>
      <c r="C670" s="210" t="s">
        <v>197</v>
      </c>
      <c r="D670" s="211"/>
      <c r="E670" s="211"/>
      <c r="F670" s="208"/>
      <c r="G670" s="172">
        <v>225316</v>
      </c>
      <c r="H670" s="180"/>
      <c r="I670" s="172">
        <v>0</v>
      </c>
      <c r="J670" s="180"/>
      <c r="K670" s="207">
        <v>225316</v>
      </c>
      <c r="L670" s="208"/>
      <c r="M670" s="180"/>
      <c r="N670" s="207">
        <v>0</v>
      </c>
      <c r="O670" s="208"/>
      <c r="P670" s="180"/>
      <c r="Q670" s="172">
        <v>0</v>
      </c>
      <c r="R670" s="180"/>
      <c r="S670" s="172">
        <v>0</v>
      </c>
      <c r="T670" s="180"/>
      <c r="U670" s="207">
        <v>225316</v>
      </c>
      <c r="V670" s="208"/>
      <c r="W670" s="180"/>
      <c r="X670" s="207">
        <v>0</v>
      </c>
      <c r="Y670" s="208"/>
      <c r="Z670" s="180"/>
      <c r="AA670" s="180"/>
      <c r="AB670" s="55" t="s">
        <v>867</v>
      </c>
    </row>
    <row r="671" spans="1:28" x14ac:dyDescent="0.2">
      <c r="A671" s="209" t="s">
        <v>229</v>
      </c>
      <c r="B671" s="208"/>
      <c r="C671" s="210" t="s">
        <v>230</v>
      </c>
      <c r="D671" s="211"/>
      <c r="E671" s="211"/>
      <c r="F671" s="208"/>
      <c r="G671" s="172">
        <v>322912</v>
      </c>
      <c r="H671" s="180"/>
      <c r="I671" s="172">
        <v>0</v>
      </c>
      <c r="J671" s="180"/>
      <c r="K671" s="207">
        <v>322912</v>
      </c>
      <c r="L671" s="208"/>
      <c r="M671" s="180"/>
      <c r="N671" s="207">
        <v>0</v>
      </c>
      <c r="O671" s="208"/>
      <c r="P671" s="180"/>
      <c r="Q671" s="172">
        <v>0</v>
      </c>
      <c r="R671" s="180"/>
      <c r="S671" s="172">
        <v>0</v>
      </c>
      <c r="T671" s="180"/>
      <c r="U671" s="207">
        <v>322912</v>
      </c>
      <c r="V671" s="208"/>
      <c r="W671" s="180"/>
      <c r="X671" s="207">
        <v>0</v>
      </c>
      <c r="Y671" s="208"/>
      <c r="Z671" s="180"/>
      <c r="AA671" s="180"/>
      <c r="AB671" s="55" t="s">
        <v>867</v>
      </c>
    </row>
    <row r="672" spans="1:28" x14ac:dyDescent="0.2">
      <c r="A672" s="209" t="s">
        <v>1611</v>
      </c>
      <c r="B672" s="208"/>
      <c r="C672" s="210" t="s">
        <v>782</v>
      </c>
      <c r="D672" s="211"/>
      <c r="E672" s="211"/>
      <c r="F672" s="208"/>
      <c r="G672" s="172">
        <v>63062</v>
      </c>
      <c r="H672" s="180"/>
      <c r="I672" s="172">
        <v>0</v>
      </c>
      <c r="J672" s="180"/>
      <c r="K672" s="207">
        <v>63062</v>
      </c>
      <c r="L672" s="208"/>
      <c r="M672" s="180"/>
      <c r="N672" s="207">
        <v>0</v>
      </c>
      <c r="O672" s="208"/>
      <c r="P672" s="180"/>
      <c r="Q672" s="172">
        <v>0</v>
      </c>
      <c r="R672" s="180"/>
      <c r="S672" s="172">
        <v>0</v>
      </c>
      <c r="T672" s="180"/>
      <c r="U672" s="207">
        <v>63062</v>
      </c>
      <c r="V672" s="208"/>
      <c r="W672" s="180"/>
      <c r="X672" s="207">
        <v>0</v>
      </c>
      <c r="Y672" s="208"/>
      <c r="Z672" s="180"/>
      <c r="AA672" s="180"/>
      <c r="AB672" s="55" t="s">
        <v>891</v>
      </c>
    </row>
    <row r="673" spans="1:28" x14ac:dyDescent="0.2">
      <c r="A673" s="209" t="s">
        <v>231</v>
      </c>
      <c r="B673" s="208"/>
      <c r="C673" s="210" t="s">
        <v>232</v>
      </c>
      <c r="D673" s="211"/>
      <c r="E673" s="211"/>
      <c r="F673" s="208"/>
      <c r="G673" s="172">
        <v>32214930</v>
      </c>
      <c r="H673" s="180"/>
      <c r="I673" s="172">
        <v>0</v>
      </c>
      <c r="J673" s="180"/>
      <c r="K673" s="207">
        <v>32214930</v>
      </c>
      <c r="L673" s="208"/>
      <c r="M673" s="180"/>
      <c r="N673" s="207">
        <v>0</v>
      </c>
      <c r="O673" s="208"/>
      <c r="P673" s="180"/>
      <c r="Q673" s="172">
        <v>0</v>
      </c>
      <c r="R673" s="180"/>
      <c r="S673" s="172">
        <v>0</v>
      </c>
      <c r="T673" s="180"/>
      <c r="U673" s="207">
        <v>32214930</v>
      </c>
      <c r="V673" s="208"/>
      <c r="W673" s="180"/>
      <c r="X673" s="207">
        <v>0</v>
      </c>
      <c r="Y673" s="208"/>
      <c r="Z673" s="180"/>
      <c r="AA673" s="180"/>
      <c r="AB673" s="55" t="s">
        <v>899</v>
      </c>
    </row>
    <row r="674" spans="1:28" x14ac:dyDescent="0.2">
      <c r="A674" s="209" t="s">
        <v>237</v>
      </c>
      <c r="B674" s="208"/>
      <c r="C674" s="210" t="s">
        <v>238</v>
      </c>
      <c r="D674" s="211"/>
      <c r="E674" s="211"/>
      <c r="F674" s="208"/>
      <c r="G674" s="172">
        <v>128888</v>
      </c>
      <c r="H674" s="180"/>
      <c r="I674" s="172">
        <v>0</v>
      </c>
      <c r="J674" s="180"/>
      <c r="K674" s="207">
        <v>128888</v>
      </c>
      <c r="L674" s="208"/>
      <c r="M674" s="180"/>
      <c r="N674" s="207">
        <v>0</v>
      </c>
      <c r="O674" s="208"/>
      <c r="P674" s="180"/>
      <c r="Q674" s="172">
        <v>0</v>
      </c>
      <c r="R674" s="180"/>
      <c r="S674" s="172">
        <v>0</v>
      </c>
      <c r="T674" s="180"/>
      <c r="U674" s="207">
        <v>128888</v>
      </c>
      <c r="V674" s="208"/>
      <c r="W674" s="180"/>
      <c r="X674" s="207">
        <v>0</v>
      </c>
      <c r="Y674" s="208"/>
      <c r="Z674" s="180"/>
      <c r="AA674" s="180"/>
      <c r="AB674" s="55" t="s">
        <v>921</v>
      </c>
    </row>
    <row r="675" spans="1:28" x14ac:dyDescent="0.2">
      <c r="A675" s="209" t="s">
        <v>239</v>
      </c>
      <c r="B675" s="208"/>
      <c r="C675" s="210" t="s">
        <v>240</v>
      </c>
      <c r="D675" s="211"/>
      <c r="E675" s="211"/>
      <c r="F675" s="208"/>
      <c r="G675" s="172">
        <v>300000</v>
      </c>
      <c r="H675" s="180"/>
      <c r="I675" s="172">
        <v>0</v>
      </c>
      <c r="J675" s="180"/>
      <c r="K675" s="207">
        <v>300000</v>
      </c>
      <c r="L675" s="208"/>
      <c r="M675" s="180"/>
      <c r="N675" s="207">
        <v>0</v>
      </c>
      <c r="O675" s="208"/>
      <c r="P675" s="180"/>
      <c r="Q675" s="172">
        <v>0</v>
      </c>
      <c r="R675" s="180"/>
      <c r="S675" s="172">
        <v>0</v>
      </c>
      <c r="T675" s="180"/>
      <c r="U675" s="207">
        <v>300000</v>
      </c>
      <c r="V675" s="208"/>
      <c r="W675" s="180"/>
      <c r="X675" s="207">
        <v>0</v>
      </c>
      <c r="Y675" s="208"/>
      <c r="Z675" s="180"/>
      <c r="AA675" s="180"/>
      <c r="AB675" s="55" t="s">
        <v>921</v>
      </c>
    </row>
    <row r="676" spans="1:28" x14ac:dyDescent="0.2">
      <c r="A676" s="209" t="s">
        <v>241</v>
      </c>
      <c r="B676" s="208"/>
      <c r="C676" s="210" t="s">
        <v>242</v>
      </c>
      <c r="D676" s="211"/>
      <c r="E676" s="211"/>
      <c r="F676" s="208"/>
      <c r="G676" s="172">
        <v>570000</v>
      </c>
      <c r="H676" s="180"/>
      <c r="I676" s="172">
        <v>0</v>
      </c>
      <c r="J676" s="180"/>
      <c r="K676" s="207">
        <v>570000</v>
      </c>
      <c r="L676" s="208"/>
      <c r="M676" s="180"/>
      <c r="N676" s="207">
        <v>0</v>
      </c>
      <c r="O676" s="208"/>
      <c r="P676" s="180"/>
      <c r="Q676" s="172">
        <v>0</v>
      </c>
      <c r="R676" s="180"/>
      <c r="S676" s="172">
        <v>0</v>
      </c>
      <c r="T676" s="180"/>
      <c r="U676" s="207">
        <v>570000</v>
      </c>
      <c r="V676" s="208"/>
      <c r="W676" s="180"/>
      <c r="X676" s="207">
        <v>0</v>
      </c>
      <c r="Y676" s="208"/>
      <c r="Z676" s="180"/>
      <c r="AA676" s="180"/>
      <c r="AB676" s="55" t="s">
        <v>921</v>
      </c>
    </row>
    <row r="677" spans="1:28" x14ac:dyDescent="0.2">
      <c r="A677" s="209" t="s">
        <v>247</v>
      </c>
      <c r="B677" s="208"/>
      <c r="C677" s="210" t="s">
        <v>248</v>
      </c>
      <c r="D677" s="211"/>
      <c r="E677" s="211"/>
      <c r="F677" s="208"/>
      <c r="G677" s="172">
        <v>50000</v>
      </c>
      <c r="H677" s="180"/>
      <c r="I677" s="172">
        <v>0</v>
      </c>
      <c r="J677" s="180"/>
      <c r="K677" s="207">
        <v>50000</v>
      </c>
      <c r="L677" s="208"/>
      <c r="M677" s="180"/>
      <c r="N677" s="207">
        <v>0</v>
      </c>
      <c r="O677" s="208"/>
      <c r="P677" s="180"/>
      <c r="Q677" s="172">
        <v>0</v>
      </c>
      <c r="R677" s="180"/>
      <c r="S677" s="172">
        <v>0</v>
      </c>
      <c r="T677" s="180"/>
      <c r="U677" s="207">
        <v>50000</v>
      </c>
      <c r="V677" s="208"/>
      <c r="W677" s="180"/>
      <c r="X677" s="207">
        <v>0</v>
      </c>
      <c r="Y677" s="208"/>
      <c r="Z677" s="180"/>
      <c r="AA677" s="180"/>
      <c r="AB677" s="55" t="s">
        <v>921</v>
      </c>
    </row>
    <row r="678" spans="1:28" x14ac:dyDescent="0.2">
      <c r="A678" s="209" t="s">
        <v>249</v>
      </c>
      <c r="B678" s="208"/>
      <c r="C678" s="210" t="s">
        <v>250</v>
      </c>
      <c r="D678" s="211"/>
      <c r="E678" s="211"/>
      <c r="F678" s="208"/>
      <c r="G678" s="172">
        <v>95000</v>
      </c>
      <c r="H678" s="180"/>
      <c r="I678" s="172">
        <v>0</v>
      </c>
      <c r="J678" s="180"/>
      <c r="K678" s="207">
        <v>95000</v>
      </c>
      <c r="L678" s="208"/>
      <c r="M678" s="180"/>
      <c r="N678" s="207">
        <v>0</v>
      </c>
      <c r="O678" s="208"/>
      <c r="P678" s="180"/>
      <c r="Q678" s="172">
        <v>0</v>
      </c>
      <c r="R678" s="180"/>
      <c r="S678" s="172">
        <v>0</v>
      </c>
      <c r="T678" s="180"/>
      <c r="U678" s="207">
        <v>95000</v>
      </c>
      <c r="V678" s="208"/>
      <c r="W678" s="180"/>
      <c r="X678" s="207">
        <v>0</v>
      </c>
      <c r="Y678" s="208"/>
      <c r="Z678" s="180"/>
      <c r="AA678" s="180"/>
      <c r="AB678" s="55" t="s">
        <v>921</v>
      </c>
    </row>
    <row r="679" spans="1:28" x14ac:dyDescent="0.2">
      <c r="A679" s="209" t="s">
        <v>1460</v>
      </c>
      <c r="B679" s="208"/>
      <c r="C679" s="210" t="s">
        <v>1461</v>
      </c>
      <c r="D679" s="211"/>
      <c r="E679" s="211"/>
      <c r="F679" s="208"/>
      <c r="G679" s="172">
        <v>3751772</v>
      </c>
      <c r="H679" s="180"/>
      <c r="I679" s="172">
        <v>3692702</v>
      </c>
      <c r="J679" s="180"/>
      <c r="K679" s="207">
        <v>59070</v>
      </c>
      <c r="L679" s="208"/>
      <c r="M679" s="180"/>
      <c r="N679" s="207">
        <v>0</v>
      </c>
      <c r="O679" s="208"/>
      <c r="P679" s="180"/>
      <c r="Q679" s="172">
        <v>0</v>
      </c>
      <c r="R679" s="180"/>
      <c r="S679" s="172">
        <v>0</v>
      </c>
      <c r="T679" s="180"/>
      <c r="U679" s="207">
        <v>59070</v>
      </c>
      <c r="V679" s="208"/>
      <c r="W679" s="180"/>
      <c r="X679" s="207">
        <v>0</v>
      </c>
      <c r="Y679" s="208"/>
      <c r="Z679" s="180"/>
      <c r="AA679" s="180"/>
      <c r="AB679" s="55" t="s">
        <v>942</v>
      </c>
    </row>
    <row r="680" spans="1:28" x14ac:dyDescent="0.2">
      <c r="A680" s="209" t="s">
        <v>1319</v>
      </c>
      <c r="B680" s="208"/>
      <c r="C680" s="210" t="s">
        <v>967</v>
      </c>
      <c r="D680" s="211"/>
      <c r="E680" s="211"/>
      <c r="F680" s="208"/>
      <c r="G680" s="172">
        <v>0</v>
      </c>
      <c r="H680" s="180"/>
      <c r="I680" s="172">
        <v>1803897</v>
      </c>
      <c r="J680" s="180"/>
      <c r="K680" s="207">
        <v>0</v>
      </c>
      <c r="L680" s="208"/>
      <c r="M680" s="180"/>
      <c r="N680" s="207">
        <v>1803897</v>
      </c>
      <c r="O680" s="208"/>
      <c r="P680" s="180"/>
      <c r="Q680" s="172">
        <v>0</v>
      </c>
      <c r="R680" s="180"/>
      <c r="S680" s="172">
        <v>0</v>
      </c>
      <c r="T680" s="180"/>
      <c r="U680" s="207">
        <v>0</v>
      </c>
      <c r="V680" s="208"/>
      <c r="W680" s="180"/>
      <c r="X680" s="207">
        <v>1803897</v>
      </c>
      <c r="Y680" s="208"/>
      <c r="Z680" s="180"/>
      <c r="AA680" s="180"/>
      <c r="AB680" s="55" t="s">
        <v>481</v>
      </c>
    </row>
    <row r="681" spans="1:28" x14ac:dyDescent="0.2">
      <c r="A681" s="209" t="s">
        <v>253</v>
      </c>
      <c r="B681" s="208"/>
      <c r="C681" s="210" t="s">
        <v>254</v>
      </c>
      <c r="D681" s="211"/>
      <c r="E681" s="211"/>
      <c r="F681" s="208"/>
      <c r="G681" s="172">
        <v>282890</v>
      </c>
      <c r="H681" s="180"/>
      <c r="I681" s="172">
        <v>0</v>
      </c>
      <c r="J681" s="180"/>
      <c r="K681" s="207">
        <v>282890</v>
      </c>
      <c r="L681" s="208"/>
      <c r="M681" s="180"/>
      <c r="N681" s="207">
        <v>0</v>
      </c>
      <c r="O681" s="208"/>
      <c r="P681" s="180"/>
      <c r="Q681" s="172">
        <v>0</v>
      </c>
      <c r="R681" s="180"/>
      <c r="S681" s="172">
        <v>0</v>
      </c>
      <c r="T681" s="180"/>
      <c r="U681" s="207">
        <v>282890</v>
      </c>
      <c r="V681" s="208"/>
      <c r="W681" s="180"/>
      <c r="X681" s="207">
        <v>0</v>
      </c>
      <c r="Y681" s="208"/>
      <c r="Z681" s="180"/>
      <c r="AA681" s="180"/>
      <c r="AB681" s="55" t="s">
        <v>948</v>
      </c>
    </row>
    <row r="682" spans="1:28" x14ac:dyDescent="0.2">
      <c r="A682" s="209" t="s">
        <v>1623</v>
      </c>
      <c r="B682" s="208"/>
      <c r="C682" s="210" t="s">
        <v>972</v>
      </c>
      <c r="D682" s="211"/>
      <c r="E682" s="211"/>
      <c r="F682" s="208"/>
      <c r="G682" s="172">
        <v>32191</v>
      </c>
      <c r="H682" s="180"/>
      <c r="I682" s="172">
        <v>0</v>
      </c>
      <c r="J682" s="180"/>
      <c r="K682" s="207">
        <v>32191</v>
      </c>
      <c r="L682" s="208"/>
      <c r="M682" s="180"/>
      <c r="N682" s="207">
        <v>0</v>
      </c>
      <c r="O682" s="208"/>
      <c r="P682" s="180"/>
      <c r="Q682" s="172">
        <v>0</v>
      </c>
      <c r="R682" s="180"/>
      <c r="S682" s="172">
        <v>0</v>
      </c>
      <c r="T682" s="180"/>
      <c r="U682" s="207">
        <v>32191</v>
      </c>
      <c r="V682" s="208"/>
      <c r="W682" s="180"/>
      <c r="X682" s="207">
        <v>0</v>
      </c>
      <c r="Y682" s="208"/>
      <c r="Z682" s="180"/>
      <c r="AA682" s="180"/>
      <c r="AB682" s="55" t="s">
        <v>971</v>
      </c>
    </row>
    <row r="683" spans="1:28" x14ac:dyDescent="0.2">
      <c r="A683" s="209" t="s">
        <v>1462</v>
      </c>
      <c r="B683" s="208"/>
      <c r="C683" s="210" t="s">
        <v>1463</v>
      </c>
      <c r="D683" s="211"/>
      <c r="E683" s="211"/>
      <c r="F683" s="208"/>
      <c r="G683" s="172">
        <v>16461556</v>
      </c>
      <c r="H683" s="180"/>
      <c r="I683" s="172">
        <v>16451596</v>
      </c>
      <c r="J683" s="180"/>
      <c r="K683" s="207">
        <v>9960</v>
      </c>
      <c r="L683" s="208"/>
      <c r="M683" s="180"/>
      <c r="N683" s="207">
        <v>0</v>
      </c>
      <c r="O683" s="208"/>
      <c r="P683" s="180"/>
      <c r="Q683" s="172">
        <v>0</v>
      </c>
      <c r="R683" s="180"/>
      <c r="S683" s="172">
        <v>0</v>
      </c>
      <c r="T683" s="180"/>
      <c r="U683" s="207">
        <v>9960</v>
      </c>
      <c r="V683" s="208"/>
      <c r="W683" s="180"/>
      <c r="X683" s="207">
        <v>0</v>
      </c>
      <c r="Y683" s="208"/>
      <c r="Z683" s="180"/>
      <c r="AA683" s="180"/>
      <c r="AB683" s="55" t="s">
        <v>977</v>
      </c>
    </row>
    <row r="684" spans="1:28" x14ac:dyDescent="0.2">
      <c r="A684" s="209" t="s">
        <v>1335</v>
      </c>
      <c r="B684" s="208"/>
      <c r="C684" s="210" t="s">
        <v>982</v>
      </c>
      <c r="D684" s="211"/>
      <c r="E684" s="211"/>
      <c r="F684" s="208"/>
      <c r="G684" s="172">
        <v>524179</v>
      </c>
      <c r="H684" s="180"/>
      <c r="I684" s="172">
        <v>0</v>
      </c>
      <c r="J684" s="180"/>
      <c r="K684" s="207">
        <v>524179</v>
      </c>
      <c r="L684" s="208"/>
      <c r="M684" s="180"/>
      <c r="N684" s="207">
        <v>0</v>
      </c>
      <c r="O684" s="208"/>
      <c r="P684" s="180"/>
      <c r="Q684" s="172">
        <v>0</v>
      </c>
      <c r="R684" s="180"/>
      <c r="S684" s="172">
        <v>0</v>
      </c>
      <c r="T684" s="180"/>
      <c r="U684" s="207">
        <v>524179</v>
      </c>
      <c r="V684" s="208"/>
      <c r="W684" s="180"/>
      <c r="X684" s="207">
        <v>0</v>
      </c>
      <c r="Y684" s="208"/>
      <c r="Z684" s="180"/>
      <c r="AA684" s="180"/>
      <c r="AB684" s="55" t="s">
        <v>981</v>
      </c>
    </row>
    <row r="685" spans="1:28" x14ac:dyDescent="0.2">
      <c r="A685" s="209" t="s">
        <v>1343</v>
      </c>
      <c r="B685" s="208"/>
      <c r="C685" s="210" t="s">
        <v>1344</v>
      </c>
      <c r="D685" s="211"/>
      <c r="E685" s="211"/>
      <c r="F685" s="208"/>
      <c r="G685" s="172">
        <v>56870</v>
      </c>
      <c r="H685" s="180"/>
      <c r="I685" s="172">
        <v>0</v>
      </c>
      <c r="J685" s="180"/>
      <c r="K685" s="207">
        <v>56870</v>
      </c>
      <c r="L685" s="208"/>
      <c r="M685" s="180"/>
      <c r="N685" s="207">
        <v>0</v>
      </c>
      <c r="O685" s="208"/>
      <c r="P685" s="180"/>
      <c r="Q685" s="172">
        <v>0</v>
      </c>
      <c r="R685" s="180"/>
      <c r="S685" s="172">
        <v>0</v>
      </c>
      <c r="T685" s="180"/>
      <c r="U685" s="207">
        <v>56870</v>
      </c>
      <c r="V685" s="208"/>
      <c r="W685" s="180"/>
      <c r="X685" s="207">
        <v>0</v>
      </c>
      <c r="Y685" s="208"/>
      <c r="Z685" s="180"/>
      <c r="AA685" s="180"/>
      <c r="AB685" s="55" t="s">
        <v>983</v>
      </c>
    </row>
    <row r="686" spans="1:28" x14ac:dyDescent="0.2">
      <c r="A686" s="209" t="s">
        <v>1345</v>
      </c>
      <c r="B686" s="208"/>
      <c r="C686" s="210" t="s">
        <v>1346</v>
      </c>
      <c r="D686" s="211"/>
      <c r="E686" s="211"/>
      <c r="F686" s="208"/>
      <c r="G686" s="172">
        <v>400000</v>
      </c>
      <c r="H686" s="180"/>
      <c r="I686" s="172">
        <v>0</v>
      </c>
      <c r="J686" s="180"/>
      <c r="K686" s="207">
        <v>400000</v>
      </c>
      <c r="L686" s="208"/>
      <c r="M686" s="180"/>
      <c r="N686" s="207">
        <v>0</v>
      </c>
      <c r="O686" s="208"/>
      <c r="P686" s="180"/>
      <c r="Q686" s="172">
        <v>0</v>
      </c>
      <c r="R686" s="180"/>
      <c r="S686" s="172">
        <v>0</v>
      </c>
      <c r="T686" s="180"/>
      <c r="U686" s="207">
        <v>400000</v>
      </c>
      <c r="V686" s="208"/>
      <c r="W686" s="180"/>
      <c r="X686" s="207">
        <v>0</v>
      </c>
      <c r="Y686" s="208"/>
      <c r="Z686" s="180"/>
      <c r="AA686" s="180"/>
      <c r="AB686" s="55" t="s">
        <v>987</v>
      </c>
    </row>
    <row r="687" spans="1:28" x14ac:dyDescent="0.2">
      <c r="A687" s="209" t="s">
        <v>1352</v>
      </c>
      <c r="B687" s="208"/>
      <c r="C687" s="210" t="s">
        <v>990</v>
      </c>
      <c r="D687" s="211"/>
      <c r="E687" s="211"/>
      <c r="F687" s="208"/>
      <c r="G687" s="172">
        <v>321157</v>
      </c>
      <c r="H687" s="180"/>
      <c r="I687" s="172">
        <v>321157</v>
      </c>
      <c r="J687" s="180"/>
      <c r="K687" s="207">
        <v>0</v>
      </c>
      <c r="L687" s="208"/>
      <c r="M687" s="180"/>
      <c r="N687" s="207">
        <v>0</v>
      </c>
      <c r="O687" s="208"/>
      <c r="P687" s="180"/>
      <c r="Q687" s="172">
        <v>0</v>
      </c>
      <c r="R687" s="180"/>
      <c r="S687" s="172">
        <v>0</v>
      </c>
      <c r="T687" s="180"/>
      <c r="U687" s="207">
        <v>0</v>
      </c>
      <c r="V687" s="208"/>
      <c r="W687" s="180"/>
      <c r="X687" s="207">
        <v>0</v>
      </c>
      <c r="Y687" s="208"/>
      <c r="Z687" s="180"/>
      <c r="AA687" s="180"/>
      <c r="AB687" s="55" t="s">
        <v>989</v>
      </c>
    </row>
    <row r="688" spans="1:28" x14ac:dyDescent="0.2">
      <c r="A688" s="209" t="s">
        <v>1318</v>
      </c>
      <c r="B688" s="208"/>
      <c r="C688" s="210" t="s">
        <v>1317</v>
      </c>
      <c r="D688" s="211"/>
      <c r="E688" s="211"/>
      <c r="F688" s="208"/>
      <c r="G688" s="172">
        <v>407846</v>
      </c>
      <c r="H688" s="180"/>
      <c r="I688" s="172">
        <v>0</v>
      </c>
      <c r="J688" s="180"/>
      <c r="K688" s="207">
        <v>407846</v>
      </c>
      <c r="L688" s="208"/>
      <c r="M688" s="180"/>
      <c r="N688" s="207">
        <v>0</v>
      </c>
      <c r="O688" s="208"/>
      <c r="P688" s="180"/>
      <c r="Q688" s="172">
        <v>0</v>
      </c>
      <c r="R688" s="180"/>
      <c r="S688" s="172">
        <v>0</v>
      </c>
      <c r="T688" s="180"/>
      <c r="U688" s="207">
        <v>407846</v>
      </c>
      <c r="V688" s="208"/>
      <c r="W688" s="180"/>
      <c r="X688" s="207">
        <v>0</v>
      </c>
      <c r="Y688" s="208"/>
      <c r="Z688" s="180"/>
      <c r="AA688" s="180"/>
      <c r="AB688" s="140" t="s">
        <v>997</v>
      </c>
    </row>
    <row r="689" spans="1:28" x14ac:dyDescent="0.2">
      <c r="A689" s="209" t="s">
        <v>256</v>
      </c>
      <c r="B689" s="208"/>
      <c r="C689" s="210" t="s">
        <v>257</v>
      </c>
      <c r="D689" s="211"/>
      <c r="E689" s="211"/>
      <c r="F689" s="208"/>
      <c r="G689" s="172">
        <v>996100</v>
      </c>
      <c r="H689" s="180"/>
      <c r="I689" s="172">
        <v>0</v>
      </c>
      <c r="J689" s="180"/>
      <c r="K689" s="207">
        <v>996100</v>
      </c>
      <c r="L689" s="208"/>
      <c r="M689" s="180"/>
      <c r="N689" s="207">
        <v>0</v>
      </c>
      <c r="O689" s="208"/>
      <c r="P689" s="180"/>
      <c r="Q689" s="172">
        <v>0</v>
      </c>
      <c r="R689" s="180"/>
      <c r="S689" s="172">
        <v>0</v>
      </c>
      <c r="T689" s="180"/>
      <c r="U689" s="207">
        <v>996100</v>
      </c>
      <c r="V689" s="208"/>
      <c r="W689" s="180"/>
      <c r="X689" s="207">
        <v>0</v>
      </c>
      <c r="Y689" s="208"/>
      <c r="Z689" s="180"/>
      <c r="AA689" s="180"/>
      <c r="AB689" s="55" t="s">
        <v>1001</v>
      </c>
    </row>
    <row r="690" spans="1:28" x14ac:dyDescent="0.2">
      <c r="A690" s="209" t="s">
        <v>1503</v>
      </c>
      <c r="B690" s="208"/>
      <c r="C690" s="210" t="s">
        <v>1004</v>
      </c>
      <c r="D690" s="211"/>
      <c r="E690" s="211"/>
      <c r="F690" s="208"/>
      <c r="G690" s="172">
        <v>4535958</v>
      </c>
      <c r="H690" s="180"/>
      <c r="I690" s="172">
        <v>4535958</v>
      </c>
      <c r="J690" s="180"/>
      <c r="K690" s="207">
        <v>0</v>
      </c>
      <c r="L690" s="208"/>
      <c r="M690" s="180"/>
      <c r="N690" s="207">
        <v>0</v>
      </c>
      <c r="O690" s="208"/>
      <c r="P690" s="180"/>
      <c r="Q690" s="172">
        <v>0</v>
      </c>
      <c r="R690" s="180"/>
      <c r="S690" s="172">
        <v>0</v>
      </c>
      <c r="T690" s="180"/>
      <c r="U690" s="207">
        <v>0</v>
      </c>
      <c r="V690" s="208"/>
      <c r="W690" s="180"/>
      <c r="X690" s="207">
        <v>0</v>
      </c>
      <c r="Y690" s="208"/>
      <c r="Z690" s="180"/>
      <c r="AA690" s="180"/>
      <c r="AB690" s="140" t="s">
        <v>1003</v>
      </c>
    </row>
    <row r="691" spans="1:28" x14ac:dyDescent="0.2">
      <c r="A691" s="209" t="s">
        <v>260</v>
      </c>
      <c r="B691" s="208"/>
      <c r="C691" s="210" t="s">
        <v>261</v>
      </c>
      <c r="D691" s="211"/>
      <c r="E691" s="211"/>
      <c r="F691" s="208"/>
      <c r="G691" s="172">
        <v>8818153</v>
      </c>
      <c r="H691" s="180"/>
      <c r="I691" s="172">
        <v>9582610</v>
      </c>
      <c r="J691" s="180"/>
      <c r="K691" s="207">
        <v>0</v>
      </c>
      <c r="L691" s="208"/>
      <c r="M691" s="180"/>
      <c r="N691" s="207">
        <v>764457</v>
      </c>
      <c r="O691" s="208"/>
      <c r="P691" s="180"/>
      <c r="Q691" s="172">
        <v>0</v>
      </c>
      <c r="R691" s="180"/>
      <c r="S691" s="172">
        <v>0</v>
      </c>
      <c r="T691" s="180"/>
      <c r="U691" s="207">
        <v>0</v>
      </c>
      <c r="V691" s="208"/>
      <c r="W691" s="180"/>
      <c r="X691" s="207">
        <v>764457</v>
      </c>
      <c r="Y691" s="208"/>
      <c r="Z691" s="180"/>
      <c r="AA691" s="180"/>
      <c r="AB691" s="55" t="s">
        <v>481</v>
      </c>
    </row>
    <row r="692" spans="1:28" x14ac:dyDescent="0.2">
      <c r="A692" s="209" t="s">
        <v>262</v>
      </c>
      <c r="B692" s="208"/>
      <c r="C692" s="210" t="s">
        <v>263</v>
      </c>
      <c r="D692" s="211"/>
      <c r="E692" s="211"/>
      <c r="F692" s="208"/>
      <c r="G692" s="172">
        <v>22650146</v>
      </c>
      <c r="H692" s="180"/>
      <c r="I692" s="172">
        <v>19063206</v>
      </c>
      <c r="J692" s="180"/>
      <c r="K692" s="207">
        <v>3586940</v>
      </c>
      <c r="L692" s="208"/>
      <c r="M692" s="180"/>
      <c r="N692" s="207">
        <v>0</v>
      </c>
      <c r="O692" s="208"/>
      <c r="P692" s="180"/>
      <c r="Q692" s="172">
        <v>0</v>
      </c>
      <c r="R692" s="180"/>
      <c r="S692" s="172">
        <v>0</v>
      </c>
      <c r="T692" s="180"/>
      <c r="U692" s="207">
        <v>3586940</v>
      </c>
      <c r="V692" s="208"/>
      <c r="W692" s="180"/>
      <c r="X692" s="207">
        <v>0</v>
      </c>
      <c r="Y692" s="208"/>
      <c r="Z692" s="180"/>
      <c r="AA692" s="180"/>
      <c r="AB692" s="55" t="s">
        <v>1009</v>
      </c>
    </row>
    <row r="693" spans="1:28" x14ac:dyDescent="0.2">
      <c r="A693" s="209" t="s">
        <v>1464</v>
      </c>
      <c r="B693" s="208"/>
      <c r="C693" s="210" t="s">
        <v>264</v>
      </c>
      <c r="D693" s="211"/>
      <c r="E693" s="211"/>
      <c r="F693" s="208"/>
      <c r="G693" s="172">
        <v>0</v>
      </c>
      <c r="H693" s="180"/>
      <c r="I693" s="172">
        <v>567934</v>
      </c>
      <c r="J693" s="180"/>
      <c r="K693" s="207">
        <v>0</v>
      </c>
      <c r="L693" s="208"/>
      <c r="M693" s="180"/>
      <c r="N693" s="207">
        <v>567934</v>
      </c>
      <c r="O693" s="208"/>
      <c r="P693" s="180"/>
      <c r="Q693" s="172">
        <v>0</v>
      </c>
      <c r="R693" s="180"/>
      <c r="S693" s="172">
        <v>0</v>
      </c>
      <c r="T693" s="180"/>
      <c r="U693" s="207">
        <v>0</v>
      </c>
      <c r="V693" s="208"/>
      <c r="W693" s="180"/>
      <c r="X693" s="207">
        <v>567934</v>
      </c>
      <c r="Y693" s="208"/>
      <c r="Z693" s="180"/>
      <c r="AA693" s="180"/>
      <c r="AB693" s="55" t="s">
        <v>481</v>
      </c>
    </row>
    <row r="694" spans="1:28" x14ac:dyDescent="0.2">
      <c r="A694" s="209" t="s">
        <v>1552</v>
      </c>
      <c r="B694" s="208"/>
      <c r="C694" s="210" t="s">
        <v>1553</v>
      </c>
      <c r="D694" s="211"/>
      <c r="E694" s="211"/>
      <c r="F694" s="208"/>
      <c r="G694" s="172">
        <v>0</v>
      </c>
      <c r="H694" s="180"/>
      <c r="I694" s="172">
        <v>346216</v>
      </c>
      <c r="J694" s="180"/>
      <c r="K694" s="207">
        <v>0</v>
      </c>
      <c r="L694" s="208"/>
      <c r="M694" s="180"/>
      <c r="N694" s="207">
        <v>346216</v>
      </c>
      <c r="O694" s="208"/>
      <c r="P694" s="180"/>
      <c r="Q694" s="172">
        <v>0</v>
      </c>
      <c r="R694" s="180"/>
      <c r="S694" s="172">
        <v>0</v>
      </c>
      <c r="T694" s="180"/>
      <c r="U694" s="207">
        <v>0</v>
      </c>
      <c r="V694" s="208"/>
      <c r="W694" s="180"/>
      <c r="X694" s="207">
        <v>346216</v>
      </c>
      <c r="Y694" s="208"/>
      <c r="Z694" s="180"/>
      <c r="AA694" s="180"/>
      <c r="AB694" s="55" t="s">
        <v>481</v>
      </c>
    </row>
    <row r="695" spans="1:28" x14ac:dyDescent="0.2">
      <c r="A695" s="209" t="s">
        <v>1316</v>
      </c>
      <c r="B695" s="208"/>
      <c r="C695" s="210" t="s">
        <v>1052</v>
      </c>
      <c r="D695" s="211"/>
      <c r="E695" s="211"/>
      <c r="F695" s="208"/>
      <c r="G695" s="172">
        <v>251460</v>
      </c>
      <c r="H695" s="180"/>
      <c r="I695" s="172">
        <v>0</v>
      </c>
      <c r="J695" s="180"/>
      <c r="K695" s="207">
        <v>251460</v>
      </c>
      <c r="L695" s="208"/>
      <c r="M695" s="180"/>
      <c r="N695" s="207">
        <v>0</v>
      </c>
      <c r="O695" s="208"/>
      <c r="P695" s="180"/>
      <c r="Q695" s="172">
        <v>0</v>
      </c>
      <c r="R695" s="180"/>
      <c r="S695" s="172">
        <v>0</v>
      </c>
      <c r="T695" s="180"/>
      <c r="U695" s="207">
        <v>251460</v>
      </c>
      <c r="V695" s="208"/>
      <c r="W695" s="180"/>
      <c r="X695" s="207">
        <v>0</v>
      </c>
      <c r="Y695" s="208"/>
      <c r="Z695" s="180"/>
      <c r="AA695" s="180"/>
      <c r="AB695" s="55" t="s">
        <v>1051</v>
      </c>
    </row>
    <row r="696" spans="1:28" x14ac:dyDescent="0.2">
      <c r="A696" s="209" t="s">
        <v>266</v>
      </c>
      <c r="B696" s="208"/>
      <c r="C696" s="210" t="s">
        <v>267</v>
      </c>
      <c r="D696" s="211"/>
      <c r="E696" s="211"/>
      <c r="F696" s="208"/>
      <c r="G696" s="172">
        <v>1416471</v>
      </c>
      <c r="H696" s="180"/>
      <c r="I696" s="172">
        <v>1378439</v>
      </c>
      <c r="J696" s="180"/>
      <c r="K696" s="207">
        <v>38032</v>
      </c>
      <c r="L696" s="208"/>
      <c r="M696" s="180"/>
      <c r="N696" s="207">
        <v>0</v>
      </c>
      <c r="O696" s="208"/>
      <c r="P696" s="180"/>
      <c r="Q696" s="172">
        <v>0</v>
      </c>
      <c r="R696" s="180"/>
      <c r="S696" s="172">
        <v>0</v>
      </c>
      <c r="T696" s="180"/>
      <c r="U696" s="207">
        <v>38032</v>
      </c>
      <c r="V696" s="208"/>
      <c r="W696" s="180"/>
      <c r="X696" s="207">
        <v>0</v>
      </c>
      <c r="Y696" s="208"/>
      <c r="Z696" s="180"/>
      <c r="AA696" s="180"/>
      <c r="AB696" s="55" t="s">
        <v>1061</v>
      </c>
    </row>
    <row r="697" spans="1:28" x14ac:dyDescent="0.2">
      <c r="A697" s="209" t="s">
        <v>1336</v>
      </c>
      <c r="B697" s="208"/>
      <c r="C697" s="210" t="s">
        <v>1075</v>
      </c>
      <c r="D697" s="211"/>
      <c r="E697" s="211"/>
      <c r="F697" s="208"/>
      <c r="G697" s="172">
        <v>1129149</v>
      </c>
      <c r="H697" s="180"/>
      <c r="I697" s="172">
        <v>0</v>
      </c>
      <c r="J697" s="180"/>
      <c r="K697" s="207">
        <v>1129149</v>
      </c>
      <c r="L697" s="208"/>
      <c r="M697" s="180"/>
      <c r="N697" s="207">
        <v>0</v>
      </c>
      <c r="O697" s="208"/>
      <c r="P697" s="180"/>
      <c r="Q697" s="172">
        <v>0</v>
      </c>
      <c r="R697" s="180"/>
      <c r="S697" s="172">
        <v>0</v>
      </c>
      <c r="T697" s="180"/>
      <c r="U697" s="207">
        <v>1129149</v>
      </c>
      <c r="V697" s="208"/>
      <c r="W697" s="180"/>
      <c r="X697" s="207">
        <v>0</v>
      </c>
      <c r="Y697" s="208"/>
      <c r="Z697" s="180"/>
      <c r="AA697" s="180"/>
      <c r="AB697" s="55" t="s">
        <v>1074</v>
      </c>
    </row>
    <row r="698" spans="1:28" x14ac:dyDescent="0.2">
      <c r="A698" s="209" t="s">
        <v>1470</v>
      </c>
      <c r="B698" s="208"/>
      <c r="C698" s="210" t="s">
        <v>268</v>
      </c>
      <c r="D698" s="211"/>
      <c r="E698" s="211"/>
      <c r="F698" s="208"/>
      <c r="G698" s="172">
        <v>6245007</v>
      </c>
      <c r="H698" s="180"/>
      <c r="I698" s="172">
        <v>0</v>
      </c>
      <c r="J698" s="180"/>
      <c r="K698" s="207">
        <v>6245007</v>
      </c>
      <c r="L698" s="208"/>
      <c r="M698" s="180"/>
      <c r="N698" s="207">
        <v>0</v>
      </c>
      <c r="O698" s="208"/>
      <c r="P698" s="180"/>
      <c r="Q698" s="172">
        <v>0</v>
      </c>
      <c r="R698" s="180"/>
      <c r="S698" s="172">
        <v>0</v>
      </c>
      <c r="T698" s="180"/>
      <c r="U698" s="207">
        <v>6245007</v>
      </c>
      <c r="V698" s="208"/>
      <c r="W698" s="180"/>
      <c r="X698" s="207">
        <v>0</v>
      </c>
      <c r="Y698" s="208"/>
      <c r="Z698" s="180"/>
      <c r="AA698" s="180"/>
      <c r="AB698" s="140" t="s">
        <v>1081</v>
      </c>
    </row>
    <row r="699" spans="1:28" x14ac:dyDescent="0.2">
      <c r="A699" s="209" t="s">
        <v>1349</v>
      </c>
      <c r="B699" s="208"/>
      <c r="C699" s="210" t="s">
        <v>1099</v>
      </c>
      <c r="D699" s="211"/>
      <c r="E699" s="211"/>
      <c r="F699" s="208"/>
      <c r="G699" s="172">
        <v>212199</v>
      </c>
      <c r="H699" s="180"/>
      <c r="I699" s="172">
        <v>0</v>
      </c>
      <c r="J699" s="180"/>
      <c r="K699" s="207">
        <v>212199</v>
      </c>
      <c r="L699" s="208"/>
      <c r="M699" s="180"/>
      <c r="N699" s="207">
        <v>0</v>
      </c>
      <c r="O699" s="208"/>
      <c r="P699" s="180"/>
      <c r="Q699" s="172">
        <v>0</v>
      </c>
      <c r="R699" s="180"/>
      <c r="S699" s="172">
        <v>0</v>
      </c>
      <c r="T699" s="180"/>
      <c r="U699" s="207">
        <v>212199</v>
      </c>
      <c r="V699" s="208"/>
      <c r="W699" s="180"/>
      <c r="X699" s="207">
        <v>0</v>
      </c>
      <c r="Y699" s="208"/>
      <c r="Z699" s="180"/>
      <c r="AA699" s="180"/>
      <c r="AB699" s="140" t="s">
        <v>1098</v>
      </c>
    </row>
    <row r="700" spans="1:28" x14ac:dyDescent="0.2">
      <c r="A700" s="209" t="s">
        <v>1554</v>
      </c>
      <c r="B700" s="208"/>
      <c r="C700" s="210" t="s">
        <v>1555</v>
      </c>
      <c r="D700" s="211"/>
      <c r="E700" s="211"/>
      <c r="F700" s="208"/>
      <c r="G700" s="172">
        <v>66944</v>
      </c>
      <c r="H700" s="180"/>
      <c r="I700" s="172">
        <v>0</v>
      </c>
      <c r="J700" s="180"/>
      <c r="K700" s="207">
        <v>66944</v>
      </c>
      <c r="L700" s="208"/>
      <c r="M700" s="180"/>
      <c r="N700" s="207">
        <v>0</v>
      </c>
      <c r="O700" s="208"/>
      <c r="P700" s="180"/>
      <c r="Q700" s="172">
        <v>0</v>
      </c>
      <c r="R700" s="180"/>
      <c r="S700" s="172">
        <v>0</v>
      </c>
      <c r="T700" s="180"/>
      <c r="U700" s="207">
        <v>66944</v>
      </c>
      <c r="V700" s="208"/>
      <c r="W700" s="180"/>
      <c r="X700" s="207">
        <v>0</v>
      </c>
      <c r="Y700" s="208"/>
      <c r="Z700" s="180"/>
      <c r="AA700" s="180"/>
      <c r="AB700" s="140" t="s">
        <v>1102</v>
      </c>
    </row>
    <row r="701" spans="1:28" x14ac:dyDescent="0.2">
      <c r="A701" s="209" t="s">
        <v>1616</v>
      </c>
      <c r="B701" s="208"/>
      <c r="C701" s="210" t="s">
        <v>1617</v>
      </c>
      <c r="D701" s="211"/>
      <c r="E701" s="211"/>
      <c r="F701" s="208"/>
      <c r="G701" s="172">
        <v>713524</v>
      </c>
      <c r="H701" s="180"/>
      <c r="I701" s="172">
        <v>0</v>
      </c>
      <c r="J701" s="180"/>
      <c r="K701" s="207">
        <v>713524</v>
      </c>
      <c r="L701" s="208"/>
      <c r="M701" s="180"/>
      <c r="N701" s="207">
        <v>0</v>
      </c>
      <c r="O701" s="208"/>
      <c r="P701" s="180"/>
      <c r="Q701" s="172">
        <v>0</v>
      </c>
      <c r="R701" s="180"/>
      <c r="S701" s="172">
        <v>0</v>
      </c>
      <c r="T701" s="180"/>
      <c r="U701" s="207">
        <v>713524</v>
      </c>
      <c r="V701" s="208"/>
      <c r="W701" s="180"/>
      <c r="X701" s="207">
        <v>0</v>
      </c>
      <c r="Y701" s="208"/>
      <c r="Z701" s="180"/>
      <c r="AA701" s="180"/>
      <c r="AB701" s="140" t="s">
        <v>1222</v>
      </c>
    </row>
    <row r="702" spans="1:28" x14ac:dyDescent="0.2">
      <c r="A702" s="209" t="s">
        <v>1367</v>
      </c>
      <c r="B702" s="208"/>
      <c r="C702" s="210" t="s">
        <v>1368</v>
      </c>
      <c r="D702" s="211"/>
      <c r="E702" s="211"/>
      <c r="F702" s="208"/>
      <c r="G702" s="172">
        <v>1352139</v>
      </c>
      <c r="H702" s="180"/>
      <c r="I702" s="172">
        <v>1129469</v>
      </c>
      <c r="J702" s="180"/>
      <c r="K702" s="207">
        <v>222670</v>
      </c>
      <c r="L702" s="208"/>
      <c r="M702" s="180"/>
      <c r="N702" s="207">
        <v>0</v>
      </c>
      <c r="O702" s="208"/>
      <c r="P702" s="180"/>
      <c r="Q702" s="172">
        <v>0</v>
      </c>
      <c r="R702" s="180"/>
      <c r="S702" s="172">
        <v>0</v>
      </c>
      <c r="T702" s="180"/>
      <c r="U702" s="207">
        <v>222670</v>
      </c>
      <c r="V702" s="208"/>
      <c r="W702" s="180"/>
      <c r="X702" s="207">
        <v>0</v>
      </c>
      <c r="Y702" s="208"/>
      <c r="Z702" s="180"/>
      <c r="AA702" s="180"/>
      <c r="AB702" s="140" t="s">
        <v>1306</v>
      </c>
    </row>
    <row r="703" spans="1:28" x14ac:dyDescent="0.2">
      <c r="A703" s="173"/>
      <c r="B703" s="174"/>
      <c r="C703" s="175"/>
      <c r="D703" s="176"/>
      <c r="E703" s="176"/>
      <c r="F703" s="177"/>
      <c r="G703" s="185"/>
      <c r="H703" s="180"/>
      <c r="I703" s="172"/>
      <c r="J703" s="180"/>
      <c r="K703" s="178"/>
      <c r="L703" s="179"/>
      <c r="M703" s="180"/>
      <c r="N703" s="178"/>
      <c r="O703" s="179"/>
      <c r="P703" s="180"/>
      <c r="Q703" s="172"/>
      <c r="R703" s="180"/>
      <c r="S703" s="172"/>
      <c r="T703" s="180"/>
      <c r="U703" s="178"/>
      <c r="V703" s="179"/>
      <c r="W703" s="180"/>
      <c r="X703" s="178"/>
      <c r="Y703" s="179"/>
      <c r="Z703" s="180"/>
      <c r="AA703" s="180"/>
      <c r="AB703" s="55"/>
    </row>
    <row r="704" spans="1:28" x14ac:dyDescent="0.2">
      <c r="A704" s="212" t="s">
        <v>39</v>
      </c>
      <c r="B704" s="213"/>
      <c r="C704" s="214" t="s">
        <v>40</v>
      </c>
      <c r="D704" s="215"/>
      <c r="E704" s="215"/>
      <c r="F704" s="216"/>
      <c r="G704" s="172">
        <v>1968248</v>
      </c>
      <c r="H704" s="180"/>
      <c r="I704" s="172">
        <v>0</v>
      </c>
      <c r="J704" s="180"/>
      <c r="K704" s="217">
        <v>1968248</v>
      </c>
      <c r="L704" s="218"/>
      <c r="M704" s="180"/>
      <c r="N704" s="217">
        <v>0</v>
      </c>
      <c r="O704" s="218"/>
      <c r="P704" s="180"/>
      <c r="Q704" s="172">
        <v>1968248</v>
      </c>
      <c r="R704" s="180"/>
      <c r="S704" s="172">
        <v>0</v>
      </c>
      <c r="T704" s="180"/>
      <c r="U704" s="217">
        <v>1968248</v>
      </c>
      <c r="V704" s="218"/>
      <c r="W704" s="180"/>
      <c r="X704" s="217">
        <v>0</v>
      </c>
      <c r="Y704" s="218"/>
      <c r="Z704" s="180"/>
      <c r="AA704" s="180"/>
      <c r="AB704" s="55" t="s">
        <v>1227</v>
      </c>
    </row>
    <row r="705" spans="1:28" x14ac:dyDescent="0.2">
      <c r="A705" s="212" t="s">
        <v>1508</v>
      </c>
      <c r="B705" s="213"/>
      <c r="C705" s="214" t="s">
        <v>1509</v>
      </c>
      <c r="D705" s="215"/>
      <c r="E705" s="215"/>
      <c r="F705" s="216"/>
      <c r="G705" s="172">
        <v>3855551</v>
      </c>
      <c r="H705" s="180"/>
      <c r="I705" s="172">
        <v>0</v>
      </c>
      <c r="J705" s="180"/>
      <c r="K705" s="217">
        <v>3855551</v>
      </c>
      <c r="L705" s="218"/>
      <c r="M705" s="180"/>
      <c r="N705" s="217">
        <v>0</v>
      </c>
      <c r="O705" s="218"/>
      <c r="P705" s="180"/>
      <c r="Q705" s="172">
        <v>3855551</v>
      </c>
      <c r="R705" s="180"/>
      <c r="S705" s="172">
        <v>0</v>
      </c>
      <c r="T705" s="180"/>
      <c r="U705" s="217">
        <v>3855551</v>
      </c>
      <c r="V705" s="218"/>
      <c r="W705" s="180"/>
      <c r="X705" s="217">
        <v>0</v>
      </c>
      <c r="Y705" s="218"/>
      <c r="Z705" s="180"/>
      <c r="AA705" s="180"/>
      <c r="AB705" s="55" t="s">
        <v>1222</v>
      </c>
    </row>
    <row r="706" spans="1:28" x14ac:dyDescent="0.2">
      <c r="A706" s="212" t="s">
        <v>39</v>
      </c>
      <c r="B706" s="213"/>
      <c r="C706" s="214" t="s">
        <v>40</v>
      </c>
      <c r="D706" s="215"/>
      <c r="E706" s="215"/>
      <c r="F706" s="216"/>
      <c r="G706" s="172">
        <v>2339358</v>
      </c>
      <c r="H706" s="180"/>
      <c r="I706" s="172">
        <v>0</v>
      </c>
      <c r="J706" s="180"/>
      <c r="K706" s="217">
        <v>2339358</v>
      </c>
      <c r="L706" s="218"/>
      <c r="M706" s="180"/>
      <c r="N706" s="217">
        <v>0</v>
      </c>
      <c r="O706" s="218"/>
      <c r="P706" s="180"/>
      <c r="Q706" s="172">
        <v>2339358</v>
      </c>
      <c r="R706" s="180"/>
      <c r="S706" s="172">
        <v>0</v>
      </c>
      <c r="T706" s="180"/>
      <c r="U706" s="217">
        <v>2339358</v>
      </c>
      <c r="V706" s="218"/>
      <c r="W706" s="180"/>
      <c r="X706" s="217">
        <v>0</v>
      </c>
      <c r="Y706" s="218"/>
      <c r="Z706" s="180"/>
      <c r="AA706" s="180"/>
      <c r="AB706" s="55" t="s">
        <v>1227</v>
      </c>
    </row>
    <row r="707" spans="1:28" x14ac:dyDescent="0.2">
      <c r="A707" s="212" t="s">
        <v>1508</v>
      </c>
      <c r="B707" s="213"/>
      <c r="C707" s="214" t="s">
        <v>1509</v>
      </c>
      <c r="D707" s="215"/>
      <c r="E707" s="215"/>
      <c r="F707" s="216"/>
      <c r="G707" s="172">
        <v>3447608</v>
      </c>
      <c r="H707" s="180"/>
      <c r="I707" s="172">
        <v>0</v>
      </c>
      <c r="J707" s="180"/>
      <c r="K707" s="217">
        <v>3447608</v>
      </c>
      <c r="L707" s="218"/>
      <c r="M707" s="180"/>
      <c r="N707" s="217">
        <v>0</v>
      </c>
      <c r="O707" s="218"/>
      <c r="P707" s="180"/>
      <c r="Q707" s="172">
        <v>3447608</v>
      </c>
      <c r="R707" s="180"/>
      <c r="S707" s="172">
        <v>0</v>
      </c>
      <c r="T707" s="180"/>
      <c r="U707" s="217">
        <v>3447608</v>
      </c>
      <c r="V707" s="218"/>
      <c r="W707" s="180"/>
      <c r="X707" s="217">
        <v>0</v>
      </c>
      <c r="Y707" s="218"/>
      <c r="Z707" s="180"/>
      <c r="AA707" s="180"/>
      <c r="AB707" s="55" t="s">
        <v>1222</v>
      </c>
    </row>
    <row r="708" spans="1:28" x14ac:dyDescent="0.2">
      <c r="A708" s="212" t="s">
        <v>1508</v>
      </c>
      <c r="B708" s="213"/>
      <c r="C708" s="214" t="s">
        <v>1509</v>
      </c>
      <c r="D708" s="215"/>
      <c r="E708" s="215"/>
      <c r="F708" s="216"/>
      <c r="G708" s="181">
        <v>238868</v>
      </c>
      <c r="H708" s="180"/>
      <c r="I708" s="172">
        <v>0</v>
      </c>
      <c r="J708" s="180"/>
      <c r="K708" s="217">
        <v>238868</v>
      </c>
      <c r="L708" s="218"/>
      <c r="M708" s="180"/>
      <c r="N708" s="217">
        <v>0</v>
      </c>
      <c r="O708" s="218"/>
      <c r="P708" s="180"/>
      <c r="Q708" s="172">
        <v>238868</v>
      </c>
      <c r="R708" s="180"/>
      <c r="S708" s="172">
        <v>0</v>
      </c>
      <c r="T708" s="180"/>
      <c r="U708" s="217">
        <v>238868</v>
      </c>
      <c r="V708" s="218"/>
      <c r="W708" s="180"/>
      <c r="X708" s="217">
        <v>0</v>
      </c>
      <c r="Y708" s="218"/>
      <c r="Z708" s="180"/>
      <c r="AA708" s="180"/>
      <c r="AB708" s="55" t="s">
        <v>1222</v>
      </c>
    </row>
    <row r="709" spans="1:28" x14ac:dyDescent="0.2">
      <c r="A709" s="212" t="s">
        <v>1508</v>
      </c>
      <c r="B709" s="213"/>
      <c r="C709" s="214" t="s">
        <v>1509</v>
      </c>
      <c r="D709" s="215"/>
      <c r="E709" s="215"/>
      <c r="F709" s="216"/>
      <c r="G709" s="181">
        <v>49968</v>
      </c>
      <c r="H709" s="180"/>
      <c r="I709" s="172">
        <v>0</v>
      </c>
      <c r="J709" s="180"/>
      <c r="K709" s="217">
        <v>49968</v>
      </c>
      <c r="L709" s="218"/>
      <c r="M709" s="180"/>
      <c r="N709" s="217">
        <v>0</v>
      </c>
      <c r="O709" s="218"/>
      <c r="P709" s="180"/>
      <c r="Q709" s="172">
        <v>49968</v>
      </c>
      <c r="R709" s="180"/>
      <c r="S709" s="172">
        <v>0</v>
      </c>
      <c r="T709" s="180"/>
      <c r="U709" s="217">
        <v>49968</v>
      </c>
      <c r="V709" s="218"/>
      <c r="W709" s="180"/>
      <c r="X709" s="217">
        <v>0</v>
      </c>
      <c r="Y709" s="218"/>
      <c r="Z709" s="180"/>
      <c r="AA709" s="180"/>
      <c r="AB709" s="55" t="s">
        <v>1222</v>
      </c>
    </row>
    <row r="710" spans="1:28" x14ac:dyDescent="0.2">
      <c r="A710" s="212" t="s">
        <v>1508</v>
      </c>
      <c r="B710" s="213"/>
      <c r="C710" s="214" t="s">
        <v>1509</v>
      </c>
      <c r="D710" s="215"/>
      <c r="E710" s="215"/>
      <c r="F710" s="216"/>
      <c r="G710" s="181">
        <v>49968</v>
      </c>
      <c r="H710" s="180"/>
      <c r="I710" s="172">
        <v>0</v>
      </c>
      <c r="J710" s="180"/>
      <c r="K710" s="217">
        <v>49968</v>
      </c>
      <c r="L710" s="218"/>
      <c r="M710" s="180"/>
      <c r="N710" s="217">
        <v>0</v>
      </c>
      <c r="O710" s="218"/>
      <c r="P710" s="180"/>
      <c r="Q710" s="172">
        <v>49968</v>
      </c>
      <c r="R710" s="180"/>
      <c r="S710" s="172">
        <v>0</v>
      </c>
      <c r="T710" s="180"/>
      <c r="U710" s="217">
        <v>49968</v>
      </c>
      <c r="V710" s="218"/>
      <c r="W710" s="180"/>
      <c r="X710" s="217">
        <v>0</v>
      </c>
      <c r="Y710" s="218"/>
      <c r="Z710" s="180"/>
      <c r="AA710" s="180"/>
      <c r="AB710" s="55" t="s">
        <v>1222</v>
      </c>
    </row>
    <row r="711" spans="1:28" x14ac:dyDescent="0.2">
      <c r="A711" s="212" t="s">
        <v>39</v>
      </c>
      <c r="B711" s="213"/>
      <c r="C711" s="214" t="s">
        <v>40</v>
      </c>
      <c r="D711" s="215"/>
      <c r="E711" s="215"/>
      <c r="F711" s="216"/>
      <c r="G711" s="181">
        <v>1141686</v>
      </c>
      <c r="H711" s="180"/>
      <c r="I711" s="172">
        <v>0</v>
      </c>
      <c r="J711" s="180"/>
      <c r="K711" s="217">
        <v>1141686</v>
      </c>
      <c r="L711" s="218"/>
      <c r="M711" s="180"/>
      <c r="N711" s="217">
        <v>0</v>
      </c>
      <c r="O711" s="218"/>
      <c r="P711" s="180"/>
      <c r="Q711" s="172">
        <v>1141686</v>
      </c>
      <c r="R711" s="180"/>
      <c r="S711" s="172">
        <v>0</v>
      </c>
      <c r="T711" s="180"/>
      <c r="U711" s="217">
        <v>1141686</v>
      </c>
      <c r="V711" s="218"/>
      <c r="W711" s="180"/>
      <c r="X711" s="217">
        <v>0</v>
      </c>
      <c r="Y711" s="218"/>
      <c r="Z711" s="180"/>
      <c r="AA711" s="180"/>
      <c r="AB711" s="55" t="s">
        <v>1227</v>
      </c>
    </row>
    <row r="712" spans="1:28" x14ac:dyDescent="0.2">
      <c r="A712" s="212" t="s">
        <v>1508</v>
      </c>
      <c r="B712" s="213"/>
      <c r="C712" s="214" t="s">
        <v>1509</v>
      </c>
      <c r="D712" s="215"/>
      <c r="E712" s="215"/>
      <c r="F712" s="216"/>
      <c r="G712" s="181">
        <v>993757</v>
      </c>
      <c r="H712" s="180"/>
      <c r="I712" s="172">
        <v>0</v>
      </c>
      <c r="J712" s="180"/>
      <c r="K712" s="217">
        <v>993757</v>
      </c>
      <c r="L712" s="218"/>
      <c r="M712" s="180"/>
      <c r="N712" s="217">
        <v>0</v>
      </c>
      <c r="O712" s="218"/>
      <c r="P712" s="180"/>
      <c r="Q712" s="172">
        <v>993757</v>
      </c>
      <c r="R712" s="180"/>
      <c r="S712" s="172">
        <v>0</v>
      </c>
      <c r="T712" s="180"/>
      <c r="U712" s="217">
        <v>993757</v>
      </c>
      <c r="V712" s="218"/>
      <c r="W712" s="180"/>
      <c r="X712" s="217">
        <v>0</v>
      </c>
      <c r="Y712" s="218"/>
      <c r="Z712" s="180"/>
      <c r="AA712" s="180"/>
      <c r="AB712" s="55" t="s">
        <v>1222</v>
      </c>
    </row>
    <row r="713" spans="1:28" x14ac:dyDescent="0.2">
      <c r="A713" s="209"/>
      <c r="B713" s="208"/>
      <c r="C713" s="210"/>
      <c r="D713" s="211"/>
      <c r="E713" s="211"/>
      <c r="F713" s="208"/>
      <c r="G713" s="154"/>
      <c r="H713" s="166"/>
      <c r="I713" s="154"/>
      <c r="J713" s="166"/>
      <c r="K713" s="207"/>
      <c r="L713" s="208"/>
      <c r="M713" s="166"/>
      <c r="N713" s="207"/>
      <c r="O713" s="208"/>
      <c r="P713" s="166"/>
      <c r="Q713" s="154"/>
      <c r="R713" s="166"/>
      <c r="S713" s="154"/>
      <c r="T713" s="166"/>
      <c r="U713" s="207"/>
      <c r="V713" s="208"/>
      <c r="W713" s="166"/>
      <c r="X713" s="207"/>
      <c r="Y713" s="208"/>
      <c r="Z713" s="166"/>
      <c r="AA713" s="166"/>
      <c r="AB713" s="55"/>
    </row>
    <row r="714" spans="1:28" x14ac:dyDescent="0.2">
      <c r="A714" s="209"/>
      <c r="B714" s="208"/>
      <c r="C714" s="210"/>
      <c r="D714" s="211"/>
      <c r="E714" s="211"/>
      <c r="F714" s="208"/>
      <c r="G714" s="154"/>
      <c r="H714" s="166"/>
      <c r="I714" s="154"/>
      <c r="J714" s="166"/>
      <c r="K714" s="207"/>
      <c r="L714" s="208"/>
      <c r="M714" s="166"/>
      <c r="N714" s="207"/>
      <c r="O714" s="208"/>
      <c r="P714" s="166"/>
      <c r="Q714" s="154"/>
      <c r="R714" s="166"/>
      <c r="S714" s="154"/>
      <c r="T714" s="166"/>
      <c r="U714" s="207"/>
      <c r="V714" s="208"/>
      <c r="W714" s="166"/>
      <c r="X714" s="207"/>
      <c r="Y714" s="208"/>
      <c r="Z714" s="166"/>
      <c r="AA714" s="166"/>
      <c r="AB714" s="55"/>
    </row>
    <row r="715" spans="1:28" x14ac:dyDescent="0.2">
      <c r="A715" s="209"/>
      <c r="B715" s="208"/>
      <c r="C715" s="210"/>
      <c r="D715" s="211"/>
      <c r="E715" s="211"/>
      <c r="F715" s="208"/>
      <c r="G715" s="154"/>
      <c r="H715" s="166"/>
      <c r="I715" s="154"/>
      <c r="J715" s="166"/>
      <c r="K715" s="207"/>
      <c r="L715" s="208"/>
      <c r="M715" s="166"/>
      <c r="N715" s="207"/>
      <c r="O715" s="208"/>
      <c r="P715" s="166"/>
      <c r="Q715" s="154"/>
      <c r="R715" s="166"/>
      <c r="S715" s="154"/>
      <c r="T715" s="166"/>
      <c r="U715" s="207"/>
      <c r="V715" s="208"/>
      <c r="W715" s="166"/>
      <c r="X715" s="207"/>
      <c r="Y715" s="208"/>
      <c r="Z715" s="166"/>
      <c r="AA715" s="166"/>
      <c r="AB715" s="55"/>
    </row>
    <row r="716" spans="1:28" x14ac:dyDescent="0.2">
      <c r="A716" s="209"/>
      <c r="B716" s="208"/>
      <c r="C716" s="210"/>
      <c r="D716" s="211"/>
      <c r="E716" s="211"/>
      <c r="F716" s="208"/>
      <c r="G716" s="154"/>
      <c r="H716" s="166"/>
      <c r="I716" s="154"/>
      <c r="J716" s="166"/>
      <c r="K716" s="207"/>
      <c r="L716" s="208"/>
      <c r="M716" s="166"/>
      <c r="N716" s="207"/>
      <c r="O716" s="208"/>
      <c r="P716" s="166"/>
      <c r="Q716" s="154"/>
      <c r="R716" s="166"/>
      <c r="S716" s="154"/>
      <c r="T716" s="166"/>
      <c r="U716" s="207"/>
      <c r="V716" s="208"/>
      <c r="W716" s="166"/>
      <c r="X716" s="207"/>
      <c r="Y716" s="208"/>
      <c r="Z716" s="166"/>
      <c r="AA716" s="166"/>
      <c r="AB716" s="55"/>
    </row>
    <row r="717" spans="1:28" x14ac:dyDescent="0.2">
      <c r="A717" s="209"/>
      <c r="B717" s="208"/>
      <c r="C717" s="210"/>
      <c r="D717" s="211"/>
      <c r="E717" s="211"/>
      <c r="F717" s="208"/>
      <c r="G717" s="154"/>
      <c r="H717" s="166"/>
      <c r="I717" s="154"/>
      <c r="J717" s="166"/>
      <c r="K717" s="207"/>
      <c r="L717" s="208"/>
      <c r="M717" s="166"/>
      <c r="N717" s="207"/>
      <c r="O717" s="208"/>
      <c r="P717" s="166"/>
      <c r="Q717" s="154"/>
      <c r="R717" s="166"/>
      <c r="S717" s="154"/>
      <c r="T717" s="166"/>
      <c r="U717" s="207"/>
      <c r="V717" s="208"/>
      <c r="W717" s="166"/>
      <c r="X717" s="207"/>
      <c r="Y717" s="208"/>
      <c r="Z717" s="166"/>
      <c r="AA717" s="166"/>
      <c r="AB717" s="55"/>
    </row>
    <row r="718" spans="1:28" x14ac:dyDescent="0.2">
      <c r="A718" s="209"/>
      <c r="B718" s="208"/>
      <c r="C718" s="210"/>
      <c r="D718" s="211"/>
      <c r="E718" s="211"/>
      <c r="F718" s="208"/>
      <c r="G718" s="154"/>
      <c r="H718" s="166"/>
      <c r="I718" s="154"/>
      <c r="J718" s="166"/>
      <c r="K718" s="207"/>
      <c r="L718" s="208"/>
      <c r="M718" s="166"/>
      <c r="N718" s="207"/>
      <c r="O718" s="208"/>
      <c r="P718" s="166"/>
      <c r="Q718" s="154"/>
      <c r="R718" s="166"/>
      <c r="S718" s="154"/>
      <c r="T718" s="166"/>
      <c r="U718" s="207"/>
      <c r="V718" s="208"/>
      <c r="W718" s="166"/>
      <c r="X718" s="207"/>
      <c r="Y718" s="208"/>
      <c r="Z718" s="166"/>
      <c r="AA718" s="166"/>
      <c r="AB718" s="55"/>
    </row>
    <row r="719" spans="1:28" x14ac:dyDescent="0.2">
      <c r="A719" s="209"/>
      <c r="B719" s="208"/>
      <c r="C719" s="210"/>
      <c r="D719" s="211"/>
      <c r="E719" s="211"/>
      <c r="F719" s="208"/>
      <c r="G719" s="154"/>
      <c r="H719" s="166"/>
      <c r="I719" s="154"/>
      <c r="J719" s="166"/>
      <c r="K719" s="207"/>
      <c r="L719" s="208"/>
      <c r="M719" s="166"/>
      <c r="N719" s="207"/>
      <c r="O719" s="208"/>
      <c r="P719" s="166"/>
      <c r="Q719" s="154"/>
      <c r="R719" s="166"/>
      <c r="S719" s="154"/>
      <c r="T719" s="166"/>
      <c r="U719" s="207"/>
      <c r="V719" s="208"/>
      <c r="W719" s="166"/>
      <c r="X719" s="207"/>
      <c r="Y719" s="208"/>
      <c r="Z719" s="166"/>
      <c r="AA719" s="166"/>
      <c r="AB719" s="55"/>
    </row>
    <row r="720" spans="1:28" x14ac:dyDescent="0.2">
      <c r="A720" s="209"/>
      <c r="B720" s="208"/>
      <c r="C720" s="210"/>
      <c r="D720" s="211"/>
      <c r="E720" s="211"/>
      <c r="F720" s="208"/>
      <c r="G720" s="154"/>
      <c r="H720" s="166"/>
      <c r="I720" s="154"/>
      <c r="J720" s="166"/>
      <c r="K720" s="207"/>
      <c r="L720" s="208"/>
      <c r="M720" s="166"/>
      <c r="N720" s="207"/>
      <c r="O720" s="208"/>
      <c r="P720" s="166"/>
      <c r="Q720" s="154"/>
      <c r="R720" s="166"/>
      <c r="S720" s="154"/>
      <c r="T720" s="166"/>
      <c r="U720" s="207"/>
      <c r="V720" s="208"/>
      <c r="W720" s="166"/>
      <c r="X720" s="207"/>
      <c r="Y720" s="208"/>
      <c r="Z720" s="166"/>
      <c r="AA720" s="166"/>
      <c r="AB720" s="55"/>
    </row>
    <row r="721" spans="1:28" x14ac:dyDescent="0.2">
      <c r="A721" s="209"/>
      <c r="B721" s="208"/>
      <c r="C721" s="210"/>
      <c r="D721" s="211"/>
      <c r="E721" s="211"/>
      <c r="F721" s="208"/>
      <c r="G721" s="154"/>
      <c r="H721" s="166"/>
      <c r="I721" s="154"/>
      <c r="J721" s="166"/>
      <c r="K721" s="207"/>
      <c r="L721" s="208"/>
      <c r="M721" s="166"/>
      <c r="N721" s="207"/>
      <c r="O721" s="208"/>
      <c r="P721" s="166"/>
      <c r="Q721" s="154"/>
      <c r="R721" s="166"/>
      <c r="S721" s="154"/>
      <c r="T721" s="166"/>
      <c r="U721" s="207"/>
      <c r="V721" s="208"/>
      <c r="W721" s="166"/>
      <c r="X721" s="207"/>
      <c r="Y721" s="208"/>
      <c r="Z721" s="166"/>
      <c r="AA721" s="166"/>
      <c r="AB721" s="55"/>
    </row>
    <row r="722" spans="1:28" x14ac:dyDescent="0.2">
      <c r="A722" s="209"/>
      <c r="B722" s="208"/>
      <c r="C722" s="210"/>
      <c r="D722" s="211"/>
      <c r="E722" s="211"/>
      <c r="F722" s="208"/>
      <c r="G722" s="154"/>
      <c r="H722" s="166"/>
      <c r="I722" s="154"/>
      <c r="J722" s="166"/>
      <c r="K722" s="207"/>
      <c r="L722" s="208"/>
      <c r="M722" s="166"/>
      <c r="N722" s="207"/>
      <c r="O722" s="208"/>
      <c r="P722" s="166"/>
      <c r="Q722" s="154"/>
      <c r="R722" s="166"/>
      <c r="S722" s="154"/>
      <c r="T722" s="166"/>
      <c r="U722" s="207"/>
      <c r="V722" s="208"/>
      <c r="W722" s="166"/>
      <c r="X722" s="207"/>
      <c r="Y722" s="208"/>
      <c r="Z722" s="166"/>
      <c r="AA722" s="166"/>
      <c r="AB722" s="144"/>
    </row>
    <row r="723" spans="1:28" x14ac:dyDescent="0.2">
      <c r="A723" s="209"/>
      <c r="B723" s="208"/>
      <c r="C723" s="210"/>
      <c r="D723" s="211"/>
      <c r="E723" s="211"/>
      <c r="F723" s="208"/>
      <c r="G723" s="154"/>
      <c r="H723" s="166"/>
      <c r="I723" s="154"/>
      <c r="J723" s="166"/>
      <c r="K723" s="207"/>
      <c r="L723" s="208"/>
      <c r="M723" s="166"/>
      <c r="N723" s="207"/>
      <c r="O723" s="208"/>
      <c r="P723" s="166"/>
      <c r="Q723" s="154"/>
      <c r="R723" s="166"/>
      <c r="S723" s="154"/>
      <c r="T723" s="166"/>
      <c r="U723" s="207"/>
      <c r="V723" s="208"/>
      <c r="W723" s="166"/>
      <c r="X723" s="207"/>
      <c r="Y723" s="208"/>
      <c r="Z723" s="166"/>
      <c r="AA723" s="166"/>
      <c r="AB723" s="144"/>
    </row>
    <row r="724" spans="1:28" x14ac:dyDescent="0.2">
      <c r="A724" s="209"/>
      <c r="B724" s="208"/>
      <c r="C724" s="210"/>
      <c r="D724" s="211"/>
      <c r="E724" s="211"/>
      <c r="F724" s="208"/>
      <c r="G724" s="154"/>
      <c r="H724" s="166"/>
      <c r="I724" s="154"/>
      <c r="J724" s="166"/>
      <c r="K724" s="207"/>
      <c r="L724" s="208"/>
      <c r="M724" s="166"/>
      <c r="N724" s="207"/>
      <c r="O724" s="208"/>
      <c r="P724" s="166"/>
      <c r="Q724" s="154"/>
      <c r="R724" s="166"/>
      <c r="S724" s="154"/>
      <c r="T724" s="166"/>
      <c r="U724" s="207"/>
      <c r="V724" s="208"/>
      <c r="W724" s="166"/>
      <c r="X724" s="207"/>
      <c r="Y724" s="208"/>
      <c r="Z724" s="166"/>
      <c r="AA724" s="166"/>
      <c r="AB724" s="144"/>
    </row>
    <row r="725" spans="1:28" x14ac:dyDescent="0.2">
      <c r="A725" s="209"/>
      <c r="B725" s="208"/>
      <c r="C725" s="210"/>
      <c r="D725" s="211"/>
      <c r="E725" s="211"/>
      <c r="F725" s="208"/>
      <c r="G725" s="154"/>
      <c r="H725" s="166"/>
      <c r="I725" s="154"/>
      <c r="J725" s="166"/>
      <c r="K725" s="207"/>
      <c r="L725" s="208"/>
      <c r="M725" s="166"/>
      <c r="N725" s="207"/>
      <c r="O725" s="208"/>
      <c r="P725" s="166"/>
      <c r="Q725" s="154"/>
      <c r="R725" s="166"/>
      <c r="S725" s="154"/>
      <c r="T725" s="166"/>
      <c r="U725" s="207"/>
      <c r="V725" s="208"/>
      <c r="W725" s="166"/>
      <c r="X725" s="207"/>
      <c r="Y725" s="208"/>
      <c r="Z725" s="166"/>
      <c r="AA725" s="166"/>
      <c r="AB725" s="55"/>
    </row>
    <row r="726" spans="1:28" x14ac:dyDescent="0.2">
      <c r="A726" s="209"/>
      <c r="B726" s="208"/>
      <c r="C726" s="210"/>
      <c r="D726" s="211"/>
      <c r="E726" s="211"/>
      <c r="F726" s="208"/>
      <c r="G726" s="154"/>
      <c r="H726" s="166"/>
      <c r="I726" s="154"/>
      <c r="J726" s="166"/>
      <c r="K726" s="207"/>
      <c r="L726" s="208"/>
      <c r="M726" s="166"/>
      <c r="N726" s="207"/>
      <c r="O726" s="208"/>
      <c r="P726" s="166"/>
      <c r="Q726" s="154"/>
      <c r="R726" s="166"/>
      <c r="S726" s="154"/>
      <c r="T726" s="166"/>
      <c r="U726" s="207"/>
      <c r="V726" s="208"/>
      <c r="W726" s="166"/>
      <c r="X726" s="207"/>
      <c r="Y726" s="208"/>
      <c r="Z726" s="166"/>
      <c r="AA726" s="166"/>
      <c r="AB726" s="55"/>
    </row>
    <row r="727" spans="1:28" x14ac:dyDescent="0.2">
      <c r="A727" s="209"/>
      <c r="B727" s="208"/>
      <c r="C727" s="210"/>
      <c r="D727" s="211"/>
      <c r="E727" s="211"/>
      <c r="F727" s="208"/>
      <c r="G727" s="154"/>
      <c r="H727" s="166"/>
      <c r="I727" s="154"/>
      <c r="J727" s="166"/>
      <c r="K727" s="207"/>
      <c r="L727" s="208"/>
      <c r="M727" s="166"/>
      <c r="N727" s="207"/>
      <c r="O727" s="208"/>
      <c r="P727" s="166"/>
      <c r="Q727" s="154"/>
      <c r="R727" s="166"/>
      <c r="S727" s="154"/>
      <c r="T727" s="166"/>
      <c r="U727" s="207"/>
      <c r="V727" s="208"/>
      <c r="W727" s="166"/>
      <c r="X727" s="207"/>
      <c r="Y727" s="208"/>
      <c r="Z727" s="166"/>
      <c r="AA727" s="166"/>
      <c r="AB727" s="55"/>
    </row>
    <row r="728" spans="1:28" x14ac:dyDescent="0.2">
      <c r="A728" s="209"/>
      <c r="B728" s="208"/>
      <c r="C728" s="210"/>
      <c r="D728" s="211"/>
      <c r="E728" s="211"/>
      <c r="F728" s="208"/>
      <c r="G728" s="154"/>
      <c r="H728" s="166"/>
      <c r="I728" s="154"/>
      <c r="J728" s="166"/>
      <c r="K728" s="207"/>
      <c r="L728" s="208"/>
      <c r="M728" s="166"/>
      <c r="N728" s="207"/>
      <c r="O728" s="208"/>
      <c r="P728" s="166"/>
      <c r="Q728" s="154"/>
      <c r="R728" s="166"/>
      <c r="S728" s="154"/>
      <c r="T728" s="166"/>
      <c r="U728" s="207"/>
      <c r="V728" s="208"/>
      <c r="W728" s="166"/>
      <c r="X728" s="207"/>
      <c r="Y728" s="208"/>
      <c r="Z728" s="166"/>
      <c r="AA728" s="166"/>
      <c r="AB728" s="144"/>
    </row>
    <row r="729" spans="1:28" x14ac:dyDescent="0.2">
      <c r="A729" s="209"/>
      <c r="B729" s="208"/>
      <c r="C729" s="210"/>
      <c r="D729" s="211"/>
      <c r="E729" s="211"/>
      <c r="F729" s="208"/>
      <c r="G729" s="154"/>
      <c r="H729" s="166"/>
      <c r="I729" s="154"/>
      <c r="J729" s="166"/>
      <c r="K729" s="207"/>
      <c r="L729" s="208"/>
      <c r="M729" s="166"/>
      <c r="N729" s="207"/>
      <c r="O729" s="208"/>
      <c r="P729" s="166"/>
      <c r="Q729" s="154"/>
      <c r="R729" s="166"/>
      <c r="S729" s="154"/>
      <c r="T729" s="166"/>
      <c r="U729" s="207"/>
      <c r="V729" s="208"/>
      <c r="W729" s="166"/>
      <c r="X729" s="207"/>
      <c r="Y729" s="208"/>
      <c r="Z729" s="166"/>
      <c r="AA729" s="166"/>
      <c r="AB729" s="144"/>
    </row>
    <row r="730" spans="1:28" x14ac:dyDescent="0.2">
      <c r="A730" s="209"/>
      <c r="B730" s="208"/>
      <c r="C730" s="210"/>
      <c r="D730" s="211"/>
      <c r="E730" s="211"/>
      <c r="F730" s="208"/>
      <c r="G730" s="154"/>
      <c r="H730" s="166"/>
      <c r="I730" s="154"/>
      <c r="J730" s="166"/>
      <c r="K730" s="207"/>
      <c r="L730" s="208"/>
      <c r="M730" s="166"/>
      <c r="N730" s="207"/>
      <c r="O730" s="208"/>
      <c r="P730" s="166"/>
      <c r="Q730" s="154"/>
      <c r="R730" s="166"/>
      <c r="S730" s="154"/>
      <c r="T730" s="166"/>
      <c r="U730" s="207"/>
      <c r="V730" s="208"/>
      <c r="W730" s="166"/>
      <c r="X730" s="207"/>
      <c r="Y730" s="208"/>
      <c r="Z730" s="166"/>
      <c r="AA730" s="166"/>
      <c r="AB730" s="144"/>
    </row>
    <row r="731" spans="1:28" x14ac:dyDescent="0.2">
      <c r="A731" s="209"/>
      <c r="B731" s="208"/>
      <c r="C731" s="210"/>
      <c r="D731" s="211"/>
      <c r="E731" s="211"/>
      <c r="F731" s="208"/>
      <c r="G731" s="154"/>
      <c r="H731" s="166"/>
      <c r="I731" s="154"/>
      <c r="J731" s="166"/>
      <c r="K731" s="207"/>
      <c r="L731" s="208"/>
      <c r="M731" s="166"/>
      <c r="N731" s="207"/>
      <c r="O731" s="208"/>
      <c r="P731" s="166"/>
      <c r="Q731" s="154"/>
      <c r="R731" s="166"/>
      <c r="S731" s="154"/>
      <c r="T731" s="166"/>
      <c r="U731" s="207"/>
      <c r="V731" s="208"/>
      <c r="W731" s="166"/>
      <c r="X731" s="207"/>
      <c r="Y731" s="208"/>
      <c r="Z731" s="166"/>
      <c r="AA731" s="166"/>
      <c r="AB731" s="144"/>
    </row>
    <row r="732" spans="1:28" x14ac:dyDescent="0.2">
      <c r="A732" s="209"/>
      <c r="B732" s="208"/>
      <c r="C732" s="210"/>
      <c r="D732" s="211"/>
      <c r="E732" s="211"/>
      <c r="F732" s="208"/>
      <c r="G732" s="154"/>
      <c r="H732" s="166"/>
      <c r="I732" s="154"/>
      <c r="J732" s="166"/>
      <c r="K732" s="207"/>
      <c r="L732" s="208"/>
      <c r="M732" s="166"/>
      <c r="N732" s="207"/>
      <c r="O732" s="208"/>
      <c r="P732" s="166"/>
      <c r="Q732" s="154"/>
      <c r="R732" s="166"/>
      <c r="S732" s="154"/>
      <c r="T732" s="166"/>
      <c r="U732" s="207"/>
      <c r="V732" s="208"/>
      <c r="W732" s="166"/>
      <c r="X732" s="207"/>
      <c r="Y732" s="208"/>
      <c r="Z732" s="166"/>
      <c r="AA732" s="166"/>
      <c r="AB732" s="55"/>
    </row>
    <row r="733" spans="1:28" x14ac:dyDescent="0.2">
      <c r="A733" s="209"/>
      <c r="B733" s="208"/>
      <c r="C733" s="210"/>
      <c r="D733" s="211"/>
      <c r="E733" s="211"/>
      <c r="F733" s="208"/>
      <c r="G733" s="154"/>
      <c r="H733" s="166"/>
      <c r="I733" s="154"/>
      <c r="J733" s="166"/>
      <c r="K733" s="207"/>
      <c r="L733" s="208"/>
      <c r="M733" s="166"/>
      <c r="N733" s="207"/>
      <c r="O733" s="208"/>
      <c r="P733" s="166"/>
      <c r="Q733" s="154"/>
      <c r="R733" s="166"/>
      <c r="S733" s="154"/>
      <c r="T733" s="166"/>
      <c r="U733" s="207"/>
      <c r="V733" s="208"/>
      <c r="W733" s="166"/>
      <c r="X733" s="207"/>
      <c r="Y733" s="208"/>
      <c r="Z733" s="166"/>
      <c r="AA733" s="166"/>
      <c r="AB733" s="55"/>
    </row>
    <row r="734" spans="1:28" x14ac:dyDescent="0.2">
      <c r="A734" s="209"/>
      <c r="B734" s="208"/>
      <c r="C734" s="210"/>
      <c r="D734" s="211"/>
      <c r="E734" s="211"/>
      <c r="F734" s="208"/>
      <c r="G734" s="154"/>
      <c r="H734" s="166"/>
      <c r="I734" s="154"/>
      <c r="J734" s="166"/>
      <c r="K734" s="207"/>
      <c r="L734" s="208"/>
      <c r="M734" s="166"/>
      <c r="N734" s="207"/>
      <c r="O734" s="208"/>
      <c r="P734" s="166"/>
      <c r="Q734" s="154"/>
      <c r="R734" s="166"/>
      <c r="S734" s="154"/>
      <c r="T734" s="166"/>
      <c r="U734" s="207"/>
      <c r="V734" s="208"/>
      <c r="W734" s="166"/>
      <c r="X734" s="207"/>
      <c r="Y734" s="208"/>
      <c r="Z734" s="166"/>
      <c r="AA734" s="166"/>
      <c r="AB734" s="55"/>
    </row>
    <row r="735" spans="1:28" x14ac:dyDescent="0.2">
      <c r="A735" s="209"/>
      <c r="B735" s="208"/>
      <c r="C735" s="210"/>
      <c r="D735" s="211"/>
      <c r="E735" s="211"/>
      <c r="F735" s="208"/>
      <c r="G735" s="154"/>
      <c r="H735" s="166"/>
      <c r="I735" s="154"/>
      <c r="J735" s="166"/>
      <c r="K735" s="207"/>
      <c r="L735" s="208"/>
      <c r="M735" s="166"/>
      <c r="N735" s="207"/>
      <c r="O735" s="208"/>
      <c r="P735" s="166"/>
      <c r="Q735" s="154"/>
      <c r="R735" s="166"/>
      <c r="S735" s="154"/>
      <c r="T735" s="166"/>
      <c r="U735" s="207"/>
      <c r="V735" s="208"/>
      <c r="W735" s="166"/>
      <c r="X735" s="207"/>
      <c r="Y735" s="208"/>
      <c r="Z735" s="166"/>
      <c r="AA735" s="166"/>
      <c r="AB735" s="55"/>
    </row>
    <row r="736" spans="1:28" x14ac:dyDescent="0.2">
      <c r="A736" s="209"/>
      <c r="B736" s="208"/>
      <c r="C736" s="210"/>
      <c r="D736" s="211"/>
      <c r="E736" s="211"/>
      <c r="F736" s="208"/>
      <c r="G736" s="154"/>
      <c r="H736" s="166"/>
      <c r="I736" s="154"/>
      <c r="J736" s="166"/>
      <c r="K736" s="207"/>
      <c r="L736" s="208"/>
      <c r="M736" s="166"/>
      <c r="N736" s="207"/>
      <c r="O736" s="208"/>
      <c r="P736" s="166"/>
      <c r="Q736" s="154"/>
      <c r="R736" s="166"/>
      <c r="S736" s="154"/>
      <c r="T736" s="166"/>
      <c r="U736" s="207"/>
      <c r="V736" s="208"/>
      <c r="W736" s="166"/>
      <c r="X736" s="207"/>
      <c r="Y736" s="208"/>
      <c r="Z736" s="166"/>
      <c r="AA736" s="166"/>
      <c r="AB736" s="55"/>
    </row>
    <row r="737" spans="1:28" x14ac:dyDescent="0.2">
      <c r="A737" s="209"/>
      <c r="B737" s="208"/>
      <c r="C737" s="210"/>
      <c r="D737" s="211"/>
      <c r="E737" s="211"/>
      <c r="F737" s="208"/>
      <c r="G737" s="154"/>
      <c r="H737" s="166"/>
      <c r="I737" s="154"/>
      <c r="J737" s="166"/>
      <c r="K737" s="207"/>
      <c r="L737" s="208"/>
      <c r="M737" s="166"/>
      <c r="N737" s="207"/>
      <c r="O737" s="208"/>
      <c r="P737" s="166"/>
      <c r="Q737" s="154"/>
      <c r="R737" s="166"/>
      <c r="S737" s="154"/>
      <c r="T737" s="166"/>
      <c r="U737" s="207"/>
      <c r="V737" s="208"/>
      <c r="W737" s="166"/>
      <c r="X737" s="207"/>
      <c r="Y737" s="208"/>
      <c r="Z737" s="166"/>
      <c r="AA737" s="166"/>
      <c r="AB737" s="55"/>
    </row>
    <row r="738" spans="1:28" x14ac:dyDescent="0.2">
      <c r="A738" s="209"/>
      <c r="B738" s="208"/>
      <c r="C738" s="210"/>
      <c r="D738" s="211"/>
      <c r="E738" s="211"/>
      <c r="F738" s="208"/>
      <c r="G738" s="154"/>
      <c r="H738" s="166"/>
      <c r="I738" s="154"/>
      <c r="J738" s="166"/>
      <c r="K738" s="207"/>
      <c r="L738" s="208"/>
      <c r="M738" s="166"/>
      <c r="N738" s="207"/>
      <c r="O738" s="208"/>
      <c r="P738" s="166"/>
      <c r="Q738" s="154"/>
      <c r="R738" s="166"/>
      <c r="S738" s="154"/>
      <c r="T738" s="166"/>
      <c r="U738" s="207"/>
      <c r="V738" s="208"/>
      <c r="W738" s="166"/>
      <c r="X738" s="207"/>
      <c r="Y738" s="208"/>
      <c r="Z738" s="166"/>
      <c r="AA738" s="166"/>
      <c r="AB738" s="55"/>
    </row>
    <row r="739" spans="1:28" x14ac:dyDescent="0.2">
      <c r="A739" s="209"/>
      <c r="B739" s="208"/>
      <c r="C739" s="210"/>
      <c r="D739" s="211"/>
      <c r="E739" s="211"/>
      <c r="F739" s="208"/>
      <c r="G739" s="154"/>
      <c r="H739" s="166"/>
      <c r="I739" s="154"/>
      <c r="J739" s="166"/>
      <c r="K739" s="207"/>
      <c r="L739" s="208"/>
      <c r="M739" s="166"/>
      <c r="N739" s="207"/>
      <c r="O739" s="208"/>
      <c r="P739" s="166"/>
      <c r="Q739" s="154"/>
      <c r="R739" s="166"/>
      <c r="S739" s="154"/>
      <c r="T739" s="166"/>
      <c r="U739" s="207"/>
      <c r="V739" s="208"/>
      <c r="W739" s="166"/>
      <c r="X739" s="207"/>
      <c r="Y739" s="208"/>
      <c r="Z739" s="166"/>
      <c r="AA739" s="166"/>
      <c r="AB739" s="55"/>
    </row>
    <row r="740" spans="1:28" x14ac:dyDescent="0.2">
      <c r="A740" s="209"/>
      <c r="B740" s="208"/>
      <c r="C740" s="210"/>
      <c r="D740" s="211"/>
      <c r="E740" s="211"/>
      <c r="F740" s="208"/>
      <c r="G740" s="154"/>
      <c r="H740" s="166"/>
      <c r="I740" s="154"/>
      <c r="J740" s="166"/>
      <c r="K740" s="207"/>
      <c r="L740" s="208"/>
      <c r="M740" s="166"/>
      <c r="N740" s="207"/>
      <c r="O740" s="208"/>
      <c r="P740" s="166"/>
      <c r="Q740" s="154"/>
      <c r="R740" s="166"/>
      <c r="S740" s="154"/>
      <c r="T740" s="166"/>
      <c r="U740" s="207"/>
      <c r="V740" s="208"/>
      <c r="W740" s="166"/>
      <c r="X740" s="207"/>
      <c r="Y740" s="208"/>
      <c r="Z740" s="166"/>
      <c r="AA740" s="166"/>
      <c r="AB740" s="55"/>
    </row>
    <row r="741" spans="1:28" x14ac:dyDescent="0.2">
      <c r="A741" s="209"/>
      <c r="B741" s="208"/>
      <c r="C741" s="210"/>
      <c r="D741" s="211"/>
      <c r="E741" s="211"/>
      <c r="F741" s="208"/>
      <c r="G741" s="154"/>
      <c r="H741" s="166"/>
      <c r="I741" s="154"/>
      <c r="J741" s="166"/>
      <c r="K741" s="207"/>
      <c r="L741" s="208"/>
      <c r="M741" s="166"/>
      <c r="N741" s="207"/>
      <c r="O741" s="208"/>
      <c r="P741" s="166"/>
      <c r="Q741" s="154"/>
      <c r="R741" s="166"/>
      <c r="S741" s="154"/>
      <c r="T741" s="166"/>
      <c r="U741" s="207"/>
      <c r="V741" s="208"/>
      <c r="W741" s="166"/>
      <c r="X741" s="207"/>
      <c r="Y741" s="208"/>
      <c r="Z741" s="166"/>
      <c r="AA741" s="166"/>
      <c r="AB741" s="55"/>
    </row>
    <row r="742" spans="1:28" x14ac:dyDescent="0.2">
      <c r="A742" s="209"/>
      <c r="B742" s="208"/>
      <c r="C742" s="210"/>
      <c r="D742" s="211"/>
      <c r="E742" s="211"/>
      <c r="F742" s="208"/>
      <c r="G742" s="154"/>
      <c r="H742" s="166"/>
      <c r="I742" s="154"/>
      <c r="J742" s="166"/>
      <c r="K742" s="207"/>
      <c r="L742" s="208"/>
      <c r="M742" s="166"/>
      <c r="N742" s="207"/>
      <c r="O742" s="208"/>
      <c r="P742" s="166"/>
      <c r="Q742" s="154"/>
      <c r="R742" s="166"/>
      <c r="S742" s="154"/>
      <c r="T742" s="166"/>
      <c r="U742" s="207"/>
      <c r="V742" s="208"/>
      <c r="W742" s="166"/>
      <c r="X742" s="207"/>
      <c r="Y742" s="208"/>
      <c r="Z742" s="166"/>
      <c r="AA742" s="166"/>
      <c r="AB742" s="55"/>
    </row>
    <row r="743" spans="1:28" x14ac:dyDescent="0.2">
      <c r="A743" s="209"/>
      <c r="B743" s="208"/>
      <c r="C743" s="210"/>
      <c r="D743" s="211"/>
      <c r="E743" s="211"/>
      <c r="F743" s="208"/>
      <c r="G743" s="154"/>
      <c r="H743" s="166"/>
      <c r="I743" s="154"/>
      <c r="J743" s="166"/>
      <c r="K743" s="207"/>
      <c r="L743" s="208"/>
      <c r="M743" s="166"/>
      <c r="N743" s="207"/>
      <c r="O743" s="208"/>
      <c r="P743" s="166"/>
      <c r="Q743" s="154"/>
      <c r="R743" s="166"/>
      <c r="S743" s="154"/>
      <c r="T743" s="166"/>
      <c r="U743" s="207"/>
      <c r="V743" s="208"/>
      <c r="W743" s="166"/>
      <c r="X743" s="207"/>
      <c r="Y743" s="208"/>
      <c r="Z743" s="166"/>
      <c r="AA743" s="166"/>
      <c r="AB743" s="55"/>
    </row>
    <row r="744" spans="1:28" x14ac:dyDescent="0.2">
      <c r="A744" s="209"/>
      <c r="B744" s="208"/>
      <c r="C744" s="210"/>
      <c r="D744" s="211"/>
      <c r="E744" s="211"/>
      <c r="F744" s="208"/>
      <c r="G744" s="154"/>
      <c r="H744" s="166"/>
      <c r="I744" s="154"/>
      <c r="J744" s="166"/>
      <c r="K744" s="207"/>
      <c r="L744" s="208"/>
      <c r="M744" s="166"/>
      <c r="N744" s="207"/>
      <c r="O744" s="208"/>
      <c r="P744" s="166"/>
      <c r="Q744" s="154"/>
      <c r="R744" s="166"/>
      <c r="S744" s="154"/>
      <c r="T744" s="166"/>
      <c r="U744" s="207"/>
      <c r="V744" s="208"/>
      <c r="W744" s="166"/>
      <c r="X744" s="207"/>
      <c r="Y744" s="208"/>
      <c r="Z744" s="166"/>
      <c r="AA744" s="166"/>
      <c r="AB744" s="55"/>
    </row>
    <row r="745" spans="1:28" x14ac:dyDescent="0.2">
      <c r="A745" s="209"/>
      <c r="B745" s="208"/>
      <c r="C745" s="210"/>
      <c r="D745" s="211"/>
      <c r="E745" s="211"/>
      <c r="F745" s="208"/>
      <c r="G745" s="154"/>
      <c r="H745" s="166"/>
      <c r="I745" s="154"/>
      <c r="J745" s="166"/>
      <c r="K745" s="207"/>
      <c r="L745" s="208"/>
      <c r="M745" s="166"/>
      <c r="N745" s="207"/>
      <c r="O745" s="208"/>
      <c r="P745" s="166"/>
      <c r="Q745" s="154"/>
      <c r="R745" s="166"/>
      <c r="S745" s="154"/>
      <c r="T745" s="166"/>
      <c r="U745" s="207"/>
      <c r="V745" s="208"/>
      <c r="W745" s="166"/>
      <c r="X745" s="207"/>
      <c r="Y745" s="208"/>
      <c r="Z745" s="166"/>
      <c r="AA745" s="166"/>
      <c r="AB745" s="55"/>
    </row>
    <row r="746" spans="1:28" x14ac:dyDescent="0.2">
      <c r="A746" s="209"/>
      <c r="B746" s="208"/>
      <c r="C746" s="210"/>
      <c r="D746" s="211"/>
      <c r="E746" s="211"/>
      <c r="F746" s="208"/>
      <c r="G746" s="154"/>
      <c r="H746" s="166"/>
      <c r="I746" s="154"/>
      <c r="J746" s="166"/>
      <c r="K746" s="207"/>
      <c r="L746" s="208"/>
      <c r="M746" s="166"/>
      <c r="N746" s="207"/>
      <c r="O746" s="208"/>
      <c r="P746" s="166"/>
      <c r="Q746" s="154"/>
      <c r="R746" s="166"/>
      <c r="S746" s="154"/>
      <c r="T746" s="166"/>
      <c r="U746" s="207"/>
      <c r="V746" s="208"/>
      <c r="W746" s="166"/>
      <c r="X746" s="207"/>
      <c r="Y746" s="208"/>
      <c r="Z746" s="166"/>
      <c r="AA746" s="166"/>
      <c r="AB746" s="55"/>
    </row>
    <row r="747" spans="1:28" x14ac:dyDescent="0.2">
      <c r="A747" s="159"/>
      <c r="B747" s="160"/>
      <c r="C747" s="161"/>
      <c r="D747" s="162"/>
      <c r="E747" s="162"/>
      <c r="F747" s="163"/>
      <c r="G747" s="154"/>
      <c r="H747" s="166"/>
      <c r="I747" s="154"/>
      <c r="J747" s="166"/>
      <c r="K747" s="164"/>
      <c r="L747" s="165"/>
      <c r="M747" s="166"/>
      <c r="N747" s="164"/>
      <c r="O747" s="165"/>
      <c r="P747" s="166"/>
      <c r="Q747" s="154"/>
      <c r="R747" s="166"/>
      <c r="S747" s="154"/>
      <c r="T747" s="166"/>
      <c r="U747" s="164"/>
      <c r="V747" s="165"/>
      <c r="W747" s="166"/>
      <c r="X747" s="164"/>
      <c r="Y747" s="165"/>
      <c r="Z747" s="166"/>
      <c r="AA747" s="166"/>
      <c r="AB747" s="55"/>
    </row>
    <row r="748" spans="1:28" x14ac:dyDescent="0.2">
      <c r="A748" s="212"/>
      <c r="B748" s="213"/>
      <c r="C748" s="214"/>
      <c r="D748" s="215"/>
      <c r="E748" s="215"/>
      <c r="F748" s="216"/>
      <c r="G748" s="154"/>
      <c r="H748" s="166"/>
      <c r="I748" s="154"/>
      <c r="J748" s="166"/>
      <c r="K748" s="217"/>
      <c r="L748" s="218"/>
      <c r="M748" s="166"/>
      <c r="N748" s="217"/>
      <c r="O748" s="218"/>
      <c r="P748" s="166"/>
      <c r="Q748" s="154"/>
      <c r="R748" s="166"/>
      <c r="S748" s="154"/>
      <c r="T748" s="166"/>
      <c r="U748" s="217"/>
      <c r="V748" s="218"/>
      <c r="W748" s="166"/>
      <c r="X748" s="217"/>
      <c r="Y748" s="218"/>
      <c r="Z748" s="166"/>
      <c r="AA748" s="166"/>
      <c r="AB748" s="55"/>
    </row>
    <row r="749" spans="1:28" x14ac:dyDescent="0.2">
      <c r="A749" s="209"/>
      <c r="B749" s="208"/>
      <c r="C749" s="210"/>
      <c r="D749" s="211"/>
      <c r="E749" s="211"/>
      <c r="F749" s="208"/>
      <c r="G749" s="154"/>
      <c r="H749" s="166"/>
      <c r="I749" s="154"/>
      <c r="J749" s="166"/>
      <c r="K749" s="207"/>
      <c r="L749" s="208"/>
      <c r="M749" s="166"/>
      <c r="N749" s="207"/>
      <c r="O749" s="208"/>
      <c r="P749" s="166"/>
      <c r="Q749" s="154"/>
      <c r="R749" s="166"/>
      <c r="S749" s="154"/>
      <c r="T749" s="166"/>
      <c r="U749" s="207"/>
      <c r="V749" s="208"/>
      <c r="W749" s="166"/>
      <c r="X749" s="207"/>
      <c r="Y749" s="208"/>
      <c r="Z749" s="166"/>
      <c r="AA749" s="166"/>
      <c r="AB749" s="55"/>
    </row>
    <row r="750" spans="1:28" x14ac:dyDescent="0.2">
      <c r="A750" s="209"/>
      <c r="B750" s="208"/>
      <c r="C750" s="210"/>
      <c r="D750" s="211"/>
      <c r="E750" s="211"/>
      <c r="F750" s="208"/>
      <c r="G750" s="154"/>
      <c r="H750" s="166"/>
      <c r="I750" s="154"/>
      <c r="J750" s="166"/>
      <c r="K750" s="207"/>
      <c r="L750" s="208"/>
      <c r="M750" s="166"/>
      <c r="N750" s="207"/>
      <c r="O750" s="208"/>
      <c r="P750" s="166"/>
      <c r="Q750" s="154"/>
      <c r="R750" s="166"/>
      <c r="S750" s="154"/>
      <c r="T750" s="166"/>
      <c r="U750" s="207"/>
      <c r="V750" s="208"/>
      <c r="W750" s="166"/>
      <c r="X750" s="207"/>
      <c r="Y750" s="208"/>
      <c r="Z750" s="166"/>
      <c r="AA750" s="166"/>
      <c r="AB750" s="55"/>
    </row>
    <row r="751" spans="1:28" x14ac:dyDescent="0.2">
      <c r="A751" s="209"/>
      <c r="B751" s="208"/>
      <c r="C751" s="210"/>
      <c r="D751" s="211"/>
      <c r="E751" s="211"/>
      <c r="F751" s="208"/>
      <c r="G751" s="154"/>
      <c r="H751" s="166"/>
      <c r="I751" s="154"/>
      <c r="J751" s="166"/>
      <c r="K751" s="207"/>
      <c r="L751" s="208"/>
      <c r="M751" s="166"/>
      <c r="N751" s="207"/>
      <c r="O751" s="208"/>
      <c r="P751" s="166"/>
      <c r="Q751" s="154"/>
      <c r="R751" s="166"/>
      <c r="S751" s="154"/>
      <c r="T751" s="166"/>
      <c r="U751" s="207"/>
      <c r="V751" s="208"/>
      <c r="W751" s="166"/>
      <c r="X751" s="207"/>
      <c r="Y751" s="208"/>
      <c r="Z751" s="166"/>
      <c r="AA751" s="166"/>
      <c r="AB751" s="55"/>
    </row>
    <row r="752" spans="1:28" x14ac:dyDescent="0.2">
      <c r="A752" s="209"/>
      <c r="B752" s="208"/>
      <c r="C752" s="210"/>
      <c r="D752" s="211"/>
      <c r="E752" s="211"/>
      <c r="F752" s="208"/>
      <c r="G752" s="154"/>
      <c r="H752" s="166"/>
      <c r="I752" s="154"/>
      <c r="J752" s="166"/>
      <c r="K752" s="207"/>
      <c r="L752" s="208"/>
      <c r="M752" s="166"/>
      <c r="N752" s="207"/>
      <c r="O752" s="208"/>
      <c r="P752" s="166"/>
      <c r="Q752" s="154"/>
      <c r="R752" s="166"/>
      <c r="S752" s="154"/>
      <c r="T752" s="166"/>
      <c r="U752" s="207"/>
      <c r="V752" s="208"/>
      <c r="W752" s="166"/>
      <c r="X752" s="207"/>
      <c r="Y752" s="208"/>
      <c r="Z752" s="166"/>
      <c r="AA752" s="166"/>
      <c r="AB752" s="55"/>
    </row>
    <row r="753" spans="1:28" x14ac:dyDescent="0.2">
      <c r="A753" s="209"/>
      <c r="B753" s="208"/>
      <c r="C753" s="210"/>
      <c r="D753" s="211"/>
      <c r="E753" s="211"/>
      <c r="F753" s="208"/>
      <c r="G753" s="154"/>
      <c r="H753" s="166"/>
      <c r="I753" s="154"/>
      <c r="J753" s="166"/>
      <c r="K753" s="207"/>
      <c r="L753" s="208"/>
      <c r="M753" s="166"/>
      <c r="N753" s="207"/>
      <c r="O753" s="208"/>
      <c r="P753" s="166"/>
      <c r="Q753" s="154"/>
      <c r="R753" s="166"/>
      <c r="S753" s="154"/>
      <c r="T753" s="166"/>
      <c r="U753" s="207"/>
      <c r="V753" s="208"/>
      <c r="W753" s="166"/>
      <c r="X753" s="207"/>
      <c r="Y753" s="208"/>
      <c r="Z753" s="166"/>
      <c r="AA753" s="166"/>
      <c r="AB753" s="55"/>
    </row>
    <row r="754" spans="1:28" x14ac:dyDescent="0.2">
      <c r="A754" s="209"/>
      <c r="B754" s="208"/>
      <c r="C754" s="210"/>
      <c r="D754" s="211"/>
      <c r="E754" s="211"/>
      <c r="F754" s="208"/>
      <c r="G754" s="154"/>
      <c r="H754" s="166"/>
      <c r="I754" s="154"/>
      <c r="J754" s="166"/>
      <c r="K754" s="207"/>
      <c r="L754" s="208"/>
      <c r="M754" s="166"/>
      <c r="N754" s="207"/>
      <c r="O754" s="208"/>
      <c r="P754" s="166"/>
      <c r="Q754" s="154"/>
      <c r="R754" s="166"/>
      <c r="S754" s="154"/>
      <c r="T754" s="166"/>
      <c r="U754" s="207"/>
      <c r="V754" s="208"/>
      <c r="W754" s="166"/>
      <c r="X754" s="207"/>
      <c r="Y754" s="208"/>
      <c r="Z754" s="166"/>
      <c r="AA754" s="166"/>
      <c r="AB754" s="55"/>
    </row>
    <row r="755" spans="1:28" x14ac:dyDescent="0.2">
      <c r="A755" s="209"/>
      <c r="B755" s="208"/>
      <c r="C755" s="210"/>
      <c r="D755" s="211"/>
      <c r="E755" s="211"/>
      <c r="F755" s="208"/>
      <c r="G755" s="154"/>
      <c r="H755" s="166"/>
      <c r="I755" s="154"/>
      <c r="J755" s="166"/>
      <c r="K755" s="207"/>
      <c r="L755" s="208"/>
      <c r="M755" s="166"/>
      <c r="N755" s="207"/>
      <c r="O755" s="208"/>
      <c r="P755" s="166"/>
      <c r="Q755" s="154"/>
      <c r="R755" s="166"/>
      <c r="S755" s="154"/>
      <c r="T755" s="166"/>
      <c r="U755" s="207"/>
      <c r="V755" s="208"/>
      <c r="W755" s="166"/>
      <c r="X755" s="207"/>
      <c r="Y755" s="208"/>
      <c r="Z755" s="166"/>
      <c r="AA755" s="166"/>
      <c r="AB755" s="55"/>
    </row>
    <row r="756" spans="1:28" x14ac:dyDescent="0.2">
      <c r="A756" s="156"/>
      <c r="B756" s="155"/>
      <c r="C756" s="157"/>
      <c r="D756" s="158"/>
      <c r="E756" s="158"/>
      <c r="F756" s="155"/>
      <c r="G756" s="154"/>
      <c r="H756" s="166"/>
      <c r="I756" s="154"/>
      <c r="J756" s="166"/>
      <c r="K756" s="154"/>
      <c r="L756" s="155"/>
      <c r="M756" s="166"/>
      <c r="N756" s="154"/>
      <c r="O756" s="155"/>
      <c r="P756" s="166"/>
      <c r="Q756" s="154"/>
      <c r="R756" s="166"/>
      <c r="S756" s="154"/>
      <c r="T756" s="166"/>
      <c r="U756" s="154"/>
      <c r="V756" s="155"/>
      <c r="W756" s="166"/>
      <c r="X756" s="154"/>
      <c r="Y756" s="155"/>
      <c r="Z756" s="166"/>
      <c r="AA756" s="166"/>
      <c r="AB756" s="55"/>
    </row>
    <row r="757" spans="1:28" x14ac:dyDescent="0.2">
      <c r="A757" s="209"/>
      <c r="B757" s="208"/>
      <c r="C757" s="210"/>
      <c r="D757" s="211"/>
      <c r="E757" s="211"/>
      <c r="F757" s="208"/>
      <c r="G757" s="154"/>
      <c r="H757" s="166"/>
      <c r="I757" s="154"/>
      <c r="J757" s="166"/>
      <c r="K757" s="207"/>
      <c r="L757" s="208"/>
      <c r="M757" s="166"/>
      <c r="N757" s="207"/>
      <c r="O757" s="208"/>
      <c r="P757" s="166"/>
      <c r="Q757" s="154"/>
      <c r="R757" s="166"/>
      <c r="S757" s="154"/>
      <c r="T757" s="166"/>
      <c r="U757" s="207"/>
      <c r="V757" s="208"/>
      <c r="W757" s="166"/>
      <c r="X757" s="207"/>
      <c r="Y757" s="208"/>
      <c r="Z757" s="166"/>
      <c r="AA757" s="166"/>
      <c r="AB757" s="55"/>
    </row>
    <row r="758" spans="1:28" x14ac:dyDescent="0.2">
      <c r="A758" s="209"/>
      <c r="B758" s="208"/>
      <c r="C758" s="210"/>
      <c r="D758" s="211"/>
      <c r="E758" s="211"/>
      <c r="F758" s="208"/>
      <c r="G758" s="154"/>
      <c r="H758" s="166"/>
      <c r="I758" s="154"/>
      <c r="J758" s="166"/>
      <c r="K758" s="207"/>
      <c r="L758" s="208"/>
      <c r="M758" s="166"/>
      <c r="N758" s="207"/>
      <c r="O758" s="208"/>
      <c r="P758" s="166"/>
      <c r="Q758" s="154"/>
      <c r="R758" s="166"/>
      <c r="S758" s="154"/>
      <c r="T758" s="166"/>
      <c r="U758" s="207"/>
      <c r="V758" s="208"/>
      <c r="W758" s="166"/>
      <c r="X758" s="207"/>
      <c r="Y758" s="208"/>
      <c r="Z758" s="166"/>
      <c r="AA758" s="166"/>
      <c r="AB758" s="55"/>
    </row>
    <row r="759" spans="1:28" x14ac:dyDescent="0.2">
      <c r="A759" s="209"/>
      <c r="B759" s="208"/>
      <c r="C759" s="210"/>
      <c r="D759" s="211"/>
      <c r="E759" s="211"/>
      <c r="F759" s="208"/>
      <c r="G759" s="154"/>
      <c r="H759" s="166"/>
      <c r="I759" s="154"/>
      <c r="J759" s="166"/>
      <c r="K759" s="207"/>
      <c r="L759" s="208"/>
      <c r="M759" s="166"/>
      <c r="N759" s="207"/>
      <c r="O759" s="208"/>
      <c r="P759" s="166"/>
      <c r="Q759" s="154"/>
      <c r="R759" s="166"/>
      <c r="S759" s="154"/>
      <c r="T759" s="166"/>
      <c r="U759" s="207"/>
      <c r="V759" s="208"/>
      <c r="W759" s="166"/>
      <c r="X759" s="207"/>
      <c r="Y759" s="208"/>
      <c r="Z759" s="166"/>
      <c r="AA759" s="166"/>
      <c r="AB759" s="55"/>
    </row>
    <row r="760" spans="1:28" x14ac:dyDescent="0.2">
      <c r="A760" s="209"/>
      <c r="B760" s="208"/>
      <c r="C760" s="210"/>
      <c r="D760" s="211"/>
      <c r="E760" s="211"/>
      <c r="F760" s="208"/>
      <c r="G760" s="154"/>
      <c r="H760" s="166"/>
      <c r="I760" s="154"/>
      <c r="J760" s="166"/>
      <c r="K760" s="207"/>
      <c r="L760" s="208"/>
      <c r="M760" s="166"/>
      <c r="N760" s="207"/>
      <c r="O760" s="208"/>
      <c r="P760" s="166"/>
      <c r="Q760" s="154"/>
      <c r="R760" s="166"/>
      <c r="S760" s="154"/>
      <c r="T760" s="166"/>
      <c r="U760" s="207"/>
      <c r="V760" s="208"/>
      <c r="W760" s="166"/>
      <c r="X760" s="207"/>
      <c r="Y760" s="208"/>
      <c r="Z760" s="166"/>
      <c r="AA760" s="166"/>
      <c r="AB760" s="55"/>
    </row>
    <row r="761" spans="1:28" x14ac:dyDescent="0.2">
      <c r="A761" s="209"/>
      <c r="B761" s="208"/>
      <c r="C761" s="210"/>
      <c r="D761" s="211"/>
      <c r="E761" s="211"/>
      <c r="F761" s="208"/>
      <c r="G761" s="154"/>
      <c r="H761" s="166"/>
      <c r="I761" s="154"/>
      <c r="J761" s="166"/>
      <c r="K761" s="207"/>
      <c r="L761" s="208"/>
      <c r="M761" s="166"/>
      <c r="N761" s="207"/>
      <c r="O761" s="208"/>
      <c r="P761" s="166"/>
      <c r="Q761" s="154"/>
      <c r="R761" s="166"/>
      <c r="S761" s="154"/>
      <c r="T761" s="166"/>
      <c r="U761" s="207"/>
      <c r="V761" s="208"/>
      <c r="W761" s="166"/>
      <c r="X761" s="207"/>
      <c r="Y761" s="208"/>
      <c r="Z761" s="166"/>
      <c r="AA761" s="166"/>
      <c r="AB761" s="55"/>
    </row>
    <row r="762" spans="1:28" x14ac:dyDescent="0.2">
      <c r="A762" s="209"/>
      <c r="B762" s="208"/>
      <c r="C762" s="210"/>
      <c r="D762" s="211"/>
      <c r="E762" s="211"/>
      <c r="F762" s="208"/>
      <c r="G762" s="154"/>
      <c r="H762" s="166"/>
      <c r="I762" s="154"/>
      <c r="J762" s="166"/>
      <c r="K762" s="207"/>
      <c r="L762" s="208"/>
      <c r="M762" s="166"/>
      <c r="N762" s="207"/>
      <c r="O762" s="208"/>
      <c r="P762" s="166"/>
      <c r="Q762" s="154"/>
      <c r="R762" s="166"/>
      <c r="S762" s="154"/>
      <c r="T762" s="166"/>
      <c r="U762" s="207"/>
      <c r="V762" s="208"/>
      <c r="W762" s="166"/>
      <c r="X762" s="207"/>
      <c r="Y762" s="208"/>
      <c r="Z762" s="166"/>
      <c r="AA762" s="166"/>
      <c r="AB762" s="55"/>
    </row>
    <row r="763" spans="1:28" x14ac:dyDescent="0.2">
      <c r="A763" s="209"/>
      <c r="B763" s="208"/>
      <c r="C763" s="210"/>
      <c r="D763" s="211"/>
      <c r="E763" s="211"/>
      <c r="F763" s="208"/>
      <c r="G763" s="154"/>
      <c r="H763" s="166"/>
      <c r="I763" s="154"/>
      <c r="J763" s="166"/>
      <c r="K763" s="207"/>
      <c r="L763" s="208"/>
      <c r="M763" s="166"/>
      <c r="N763" s="207"/>
      <c r="O763" s="208"/>
      <c r="P763" s="166"/>
      <c r="Q763" s="154"/>
      <c r="R763" s="166"/>
      <c r="S763" s="154"/>
      <c r="T763" s="166"/>
      <c r="U763" s="207"/>
      <c r="V763" s="208"/>
      <c r="W763" s="166"/>
      <c r="X763" s="207"/>
      <c r="Y763" s="208"/>
      <c r="Z763" s="166"/>
      <c r="AA763" s="166"/>
      <c r="AB763" s="55"/>
    </row>
    <row r="764" spans="1:28" x14ac:dyDescent="0.2">
      <c r="A764" s="209"/>
      <c r="B764" s="208"/>
      <c r="C764" s="210"/>
      <c r="D764" s="211"/>
      <c r="E764" s="211"/>
      <c r="F764" s="208"/>
      <c r="G764" s="154"/>
      <c r="H764" s="166"/>
      <c r="I764" s="154"/>
      <c r="J764" s="166"/>
      <c r="K764" s="207"/>
      <c r="L764" s="208"/>
      <c r="M764" s="166"/>
      <c r="N764" s="207"/>
      <c r="O764" s="208"/>
      <c r="P764" s="166"/>
      <c r="Q764" s="154"/>
      <c r="R764" s="166"/>
      <c r="S764" s="154"/>
      <c r="T764" s="166"/>
      <c r="U764" s="207"/>
      <c r="V764" s="208"/>
      <c r="W764" s="166"/>
      <c r="X764" s="207"/>
      <c r="Y764" s="208"/>
      <c r="Z764" s="166"/>
      <c r="AA764" s="166"/>
      <c r="AB764" s="55"/>
    </row>
    <row r="765" spans="1:28" x14ac:dyDescent="0.2">
      <c r="A765" s="209"/>
      <c r="B765" s="208"/>
      <c r="C765" s="210"/>
      <c r="D765" s="211"/>
      <c r="E765" s="211"/>
      <c r="F765" s="208"/>
      <c r="G765" s="154"/>
      <c r="H765" s="166"/>
      <c r="I765" s="154"/>
      <c r="J765" s="166"/>
      <c r="K765" s="207"/>
      <c r="L765" s="208"/>
      <c r="M765" s="166"/>
      <c r="N765" s="207"/>
      <c r="O765" s="208"/>
      <c r="P765" s="166"/>
      <c r="Q765" s="154"/>
      <c r="R765" s="166"/>
      <c r="S765" s="154"/>
      <c r="T765" s="166"/>
      <c r="U765" s="207"/>
      <c r="V765" s="208"/>
      <c r="W765" s="166"/>
      <c r="X765" s="207"/>
      <c r="Y765" s="208"/>
      <c r="Z765" s="166"/>
      <c r="AA765" s="166"/>
      <c r="AB765" s="55"/>
    </row>
    <row r="766" spans="1:28" x14ac:dyDescent="0.2">
      <c r="A766" s="209"/>
      <c r="B766" s="208"/>
      <c r="C766" s="210"/>
      <c r="D766" s="211"/>
      <c r="E766" s="211"/>
      <c r="F766" s="208"/>
      <c r="G766" s="154"/>
      <c r="H766" s="166"/>
      <c r="I766" s="154"/>
      <c r="J766" s="166"/>
      <c r="K766" s="207"/>
      <c r="L766" s="208"/>
      <c r="M766" s="166"/>
      <c r="N766" s="207"/>
      <c r="O766" s="208"/>
      <c r="P766" s="166"/>
      <c r="Q766" s="154"/>
      <c r="R766" s="166"/>
      <c r="S766" s="154"/>
      <c r="T766" s="166"/>
      <c r="U766" s="207"/>
      <c r="V766" s="208"/>
      <c r="W766" s="166"/>
      <c r="X766" s="207"/>
      <c r="Y766" s="208"/>
      <c r="Z766" s="166"/>
      <c r="AA766" s="166"/>
      <c r="AB766" s="55"/>
    </row>
    <row r="767" spans="1:28" x14ac:dyDescent="0.2">
      <c r="A767" s="209"/>
      <c r="B767" s="208"/>
      <c r="C767" s="210"/>
      <c r="D767" s="211"/>
      <c r="E767" s="211"/>
      <c r="F767" s="208"/>
      <c r="G767" s="154"/>
      <c r="H767" s="166"/>
      <c r="I767" s="154"/>
      <c r="J767" s="166"/>
      <c r="K767" s="207"/>
      <c r="L767" s="208"/>
      <c r="M767" s="166"/>
      <c r="N767" s="207"/>
      <c r="O767" s="208"/>
      <c r="P767" s="166"/>
      <c r="Q767" s="154"/>
      <c r="R767" s="166"/>
      <c r="S767" s="154"/>
      <c r="T767" s="166"/>
      <c r="U767" s="207"/>
      <c r="V767" s="208"/>
      <c r="W767" s="166"/>
      <c r="X767" s="207"/>
      <c r="Y767" s="208"/>
      <c r="Z767" s="166"/>
      <c r="AA767" s="166"/>
      <c r="AB767" s="55"/>
    </row>
    <row r="768" spans="1:28" x14ac:dyDescent="0.2">
      <c r="A768" s="209"/>
      <c r="B768" s="208"/>
      <c r="C768" s="210"/>
      <c r="D768" s="211"/>
      <c r="E768" s="211"/>
      <c r="F768" s="208"/>
      <c r="G768" s="154"/>
      <c r="H768" s="166"/>
      <c r="I768" s="154"/>
      <c r="J768" s="166"/>
      <c r="K768" s="207"/>
      <c r="L768" s="208"/>
      <c r="M768" s="166"/>
      <c r="N768" s="207"/>
      <c r="O768" s="208"/>
      <c r="P768" s="166"/>
      <c r="Q768" s="154"/>
      <c r="R768" s="166"/>
      <c r="S768" s="154"/>
      <c r="T768" s="166"/>
      <c r="U768" s="207"/>
      <c r="V768" s="208"/>
      <c r="W768" s="166"/>
      <c r="X768" s="207"/>
      <c r="Y768" s="208"/>
      <c r="Z768" s="166"/>
      <c r="AA768" s="166"/>
      <c r="AB768" s="55"/>
    </row>
    <row r="769" spans="1:28" x14ac:dyDescent="0.2">
      <c r="A769" s="209"/>
      <c r="B769" s="208"/>
      <c r="C769" s="210"/>
      <c r="D769" s="211"/>
      <c r="E769" s="211"/>
      <c r="F769" s="208"/>
      <c r="G769" s="154"/>
      <c r="H769" s="166"/>
      <c r="I769" s="154"/>
      <c r="J769" s="166"/>
      <c r="K769" s="207"/>
      <c r="L769" s="208"/>
      <c r="M769" s="166"/>
      <c r="N769" s="207"/>
      <c r="O769" s="208"/>
      <c r="P769" s="166"/>
      <c r="Q769" s="154"/>
      <c r="R769" s="166"/>
      <c r="S769" s="154"/>
      <c r="T769" s="166"/>
      <c r="U769" s="207"/>
      <c r="V769" s="208"/>
      <c r="W769" s="166"/>
      <c r="X769" s="207"/>
      <c r="Y769" s="208"/>
      <c r="Z769" s="166"/>
      <c r="AA769" s="166"/>
      <c r="AB769" s="55"/>
    </row>
    <row r="770" spans="1:28" x14ac:dyDescent="0.2">
      <c r="A770" s="209"/>
      <c r="B770" s="208"/>
      <c r="C770" s="210"/>
      <c r="D770" s="211"/>
      <c r="E770" s="211"/>
      <c r="F770" s="208"/>
      <c r="G770" s="154"/>
      <c r="H770" s="166"/>
      <c r="I770" s="154"/>
      <c r="J770" s="166"/>
      <c r="K770" s="207"/>
      <c r="L770" s="208"/>
      <c r="M770" s="166"/>
      <c r="N770" s="207"/>
      <c r="O770" s="208"/>
      <c r="P770" s="166"/>
      <c r="Q770" s="154"/>
      <c r="R770" s="166"/>
      <c r="S770" s="154"/>
      <c r="T770" s="166"/>
      <c r="U770" s="207"/>
      <c r="V770" s="208"/>
      <c r="W770" s="166"/>
      <c r="X770" s="207"/>
      <c r="Y770" s="208"/>
      <c r="Z770" s="166"/>
      <c r="AA770" s="166"/>
      <c r="AB770" s="55"/>
    </row>
    <row r="771" spans="1:28" x14ac:dyDescent="0.2">
      <c r="A771" s="209"/>
      <c r="B771" s="208"/>
      <c r="C771" s="210"/>
      <c r="D771" s="211"/>
      <c r="E771" s="211"/>
      <c r="F771" s="208"/>
      <c r="G771" s="154"/>
      <c r="H771" s="166"/>
      <c r="I771" s="154"/>
      <c r="J771" s="166"/>
      <c r="K771" s="207"/>
      <c r="L771" s="208"/>
      <c r="M771" s="166"/>
      <c r="N771" s="207"/>
      <c r="O771" s="208"/>
      <c r="P771" s="166"/>
      <c r="Q771" s="154"/>
      <c r="R771" s="166"/>
      <c r="S771" s="154"/>
      <c r="T771" s="166"/>
      <c r="U771" s="207"/>
      <c r="V771" s="208"/>
      <c r="W771" s="166"/>
      <c r="X771" s="207"/>
      <c r="Y771" s="208"/>
      <c r="Z771" s="166"/>
      <c r="AA771" s="166"/>
      <c r="AB771" s="55"/>
    </row>
    <row r="772" spans="1:28" x14ac:dyDescent="0.2">
      <c r="A772" s="209"/>
      <c r="B772" s="208"/>
      <c r="C772" s="210"/>
      <c r="D772" s="211"/>
      <c r="E772" s="211"/>
      <c r="F772" s="208"/>
      <c r="G772" s="154"/>
      <c r="H772" s="166"/>
      <c r="I772" s="154"/>
      <c r="J772" s="166"/>
      <c r="K772" s="207"/>
      <c r="L772" s="208"/>
      <c r="M772" s="166"/>
      <c r="N772" s="207"/>
      <c r="O772" s="208"/>
      <c r="P772" s="166"/>
      <c r="Q772" s="154"/>
      <c r="R772" s="166"/>
      <c r="S772" s="154"/>
      <c r="T772" s="166"/>
      <c r="U772" s="207"/>
      <c r="V772" s="208"/>
      <c r="W772" s="166"/>
      <c r="X772" s="207"/>
      <c r="Y772" s="208"/>
      <c r="Z772" s="166"/>
      <c r="AA772" s="166"/>
      <c r="AB772" s="55"/>
    </row>
    <row r="773" spans="1:28" x14ac:dyDescent="0.2">
      <c r="A773" s="209"/>
      <c r="B773" s="208"/>
      <c r="C773" s="210"/>
      <c r="D773" s="211"/>
      <c r="E773" s="211"/>
      <c r="F773" s="208"/>
      <c r="G773" s="154"/>
      <c r="H773" s="166"/>
      <c r="I773" s="154"/>
      <c r="J773" s="166"/>
      <c r="K773" s="207"/>
      <c r="L773" s="208"/>
      <c r="M773" s="166"/>
      <c r="N773" s="207"/>
      <c r="O773" s="208"/>
      <c r="P773" s="166"/>
      <c r="Q773" s="154"/>
      <c r="R773" s="166"/>
      <c r="S773" s="154"/>
      <c r="T773" s="166"/>
      <c r="U773" s="207"/>
      <c r="V773" s="208"/>
      <c r="W773" s="166"/>
      <c r="X773" s="207"/>
      <c r="Y773" s="208"/>
      <c r="Z773" s="166"/>
      <c r="AA773" s="166"/>
      <c r="AB773" s="55"/>
    </row>
    <row r="774" spans="1:28" x14ac:dyDescent="0.2">
      <c r="A774" s="209"/>
      <c r="B774" s="208"/>
      <c r="C774" s="210"/>
      <c r="D774" s="211"/>
      <c r="E774" s="211"/>
      <c r="F774" s="208"/>
      <c r="G774" s="154"/>
      <c r="H774" s="166"/>
      <c r="I774" s="154"/>
      <c r="J774" s="166"/>
      <c r="K774" s="207"/>
      <c r="L774" s="208"/>
      <c r="M774" s="166"/>
      <c r="N774" s="207"/>
      <c r="O774" s="208"/>
      <c r="P774" s="166"/>
      <c r="Q774" s="154"/>
      <c r="R774" s="166"/>
      <c r="S774" s="154"/>
      <c r="T774" s="166"/>
      <c r="U774" s="207"/>
      <c r="V774" s="208"/>
      <c r="W774" s="166"/>
      <c r="X774" s="207"/>
      <c r="Y774" s="208"/>
      <c r="Z774" s="166"/>
      <c r="AA774" s="166"/>
      <c r="AB774" s="55"/>
    </row>
    <row r="775" spans="1:28" x14ac:dyDescent="0.2">
      <c r="A775" s="209"/>
      <c r="B775" s="208"/>
      <c r="C775" s="210"/>
      <c r="D775" s="211"/>
      <c r="E775" s="211"/>
      <c r="F775" s="208"/>
      <c r="G775" s="154"/>
      <c r="H775" s="166"/>
      <c r="I775" s="154"/>
      <c r="J775" s="166"/>
      <c r="K775" s="207"/>
      <c r="L775" s="208"/>
      <c r="M775" s="166"/>
      <c r="N775" s="207"/>
      <c r="O775" s="208"/>
      <c r="P775" s="166"/>
      <c r="Q775" s="154"/>
      <c r="R775" s="166"/>
      <c r="S775" s="154"/>
      <c r="T775" s="166"/>
      <c r="U775" s="207"/>
      <c r="V775" s="208"/>
      <c r="W775" s="166"/>
      <c r="X775" s="207"/>
      <c r="Y775" s="208"/>
      <c r="Z775" s="166"/>
      <c r="AA775" s="166"/>
      <c r="AB775" s="55"/>
    </row>
    <row r="776" spans="1:28" x14ac:dyDescent="0.2">
      <c r="A776" s="209"/>
      <c r="B776" s="208"/>
      <c r="C776" s="210"/>
      <c r="D776" s="211"/>
      <c r="E776" s="211"/>
      <c r="F776" s="208"/>
      <c r="G776" s="154"/>
      <c r="H776" s="166"/>
      <c r="I776" s="154"/>
      <c r="J776" s="166"/>
      <c r="K776" s="207"/>
      <c r="L776" s="208"/>
      <c r="M776" s="166"/>
      <c r="N776" s="207"/>
      <c r="O776" s="208"/>
      <c r="P776" s="166"/>
      <c r="Q776" s="154"/>
      <c r="R776" s="166"/>
      <c r="S776" s="154"/>
      <c r="T776" s="166"/>
      <c r="U776" s="207"/>
      <c r="V776" s="208"/>
      <c r="W776" s="166"/>
      <c r="X776" s="207"/>
      <c r="Y776" s="208"/>
      <c r="Z776" s="166"/>
      <c r="AA776" s="166"/>
      <c r="AB776" s="55"/>
    </row>
    <row r="777" spans="1:28" x14ac:dyDescent="0.2">
      <c r="A777" s="209"/>
      <c r="B777" s="208"/>
      <c r="C777" s="210"/>
      <c r="D777" s="211"/>
      <c r="E777" s="211"/>
      <c r="F777" s="208"/>
      <c r="G777" s="154"/>
      <c r="H777" s="166"/>
      <c r="I777" s="154"/>
      <c r="J777" s="166"/>
      <c r="K777" s="207"/>
      <c r="L777" s="208"/>
      <c r="M777" s="166"/>
      <c r="N777" s="207"/>
      <c r="O777" s="208"/>
      <c r="P777" s="166"/>
      <c r="Q777" s="154"/>
      <c r="R777" s="166"/>
      <c r="S777" s="154"/>
      <c r="T777" s="166"/>
      <c r="U777" s="207"/>
      <c r="V777" s="208"/>
      <c r="W777" s="166"/>
      <c r="X777" s="207"/>
      <c r="Y777" s="208"/>
      <c r="Z777" s="166"/>
      <c r="AA777" s="166"/>
      <c r="AB777" s="55"/>
    </row>
    <row r="778" spans="1:28" x14ac:dyDescent="0.2">
      <c r="A778" s="209"/>
      <c r="B778" s="208"/>
      <c r="C778" s="210"/>
      <c r="D778" s="211"/>
      <c r="E778" s="211"/>
      <c r="F778" s="208"/>
      <c r="G778" s="154"/>
      <c r="H778" s="166"/>
      <c r="I778" s="154"/>
      <c r="J778" s="166"/>
      <c r="K778" s="207"/>
      <c r="L778" s="208"/>
      <c r="M778" s="166"/>
      <c r="N778" s="207"/>
      <c r="O778" s="208"/>
      <c r="P778" s="166"/>
      <c r="Q778" s="154"/>
      <c r="R778" s="166"/>
      <c r="S778" s="154"/>
      <c r="T778" s="166"/>
      <c r="U778" s="207"/>
      <c r="V778" s="208"/>
      <c r="W778" s="166"/>
      <c r="X778" s="207"/>
      <c r="Y778" s="208"/>
      <c r="Z778" s="166"/>
      <c r="AA778" s="166"/>
      <c r="AB778" s="55"/>
    </row>
    <row r="779" spans="1:28" x14ac:dyDescent="0.2">
      <c r="A779" s="209"/>
      <c r="B779" s="208"/>
      <c r="C779" s="210"/>
      <c r="D779" s="211"/>
      <c r="E779" s="211"/>
      <c r="F779" s="208"/>
      <c r="G779" s="154"/>
      <c r="H779" s="166"/>
      <c r="I779" s="154"/>
      <c r="J779" s="166"/>
      <c r="K779" s="207"/>
      <c r="L779" s="208"/>
      <c r="M779" s="166"/>
      <c r="N779" s="207"/>
      <c r="O779" s="208"/>
      <c r="P779" s="166"/>
      <c r="Q779" s="154"/>
      <c r="R779" s="166"/>
      <c r="S779" s="154"/>
      <c r="T779" s="166"/>
      <c r="U779" s="207"/>
      <c r="V779" s="208"/>
      <c r="W779" s="166"/>
      <c r="X779" s="207"/>
      <c r="Y779" s="208"/>
      <c r="Z779" s="166"/>
      <c r="AA779" s="166"/>
      <c r="AB779" s="55"/>
    </row>
    <row r="780" spans="1:28" x14ac:dyDescent="0.2">
      <c r="A780" s="209"/>
      <c r="B780" s="208"/>
      <c r="C780" s="210"/>
      <c r="D780" s="211"/>
      <c r="E780" s="211"/>
      <c r="F780" s="208"/>
      <c r="G780" s="154"/>
      <c r="H780" s="166"/>
      <c r="I780" s="154"/>
      <c r="J780" s="166"/>
      <c r="K780" s="207"/>
      <c r="L780" s="208"/>
      <c r="M780" s="166"/>
      <c r="N780" s="207"/>
      <c r="O780" s="208"/>
      <c r="P780" s="166"/>
      <c r="Q780" s="154"/>
      <c r="R780" s="166"/>
      <c r="S780" s="154"/>
      <c r="T780" s="166"/>
      <c r="U780" s="207"/>
      <c r="V780" s="208"/>
      <c r="W780" s="166"/>
      <c r="X780" s="207"/>
      <c r="Y780" s="208"/>
      <c r="Z780" s="166"/>
      <c r="AA780" s="166"/>
      <c r="AB780" s="55"/>
    </row>
    <row r="781" spans="1:28" x14ac:dyDescent="0.2">
      <c r="A781" s="209"/>
      <c r="B781" s="208"/>
      <c r="C781" s="210"/>
      <c r="D781" s="211"/>
      <c r="E781" s="211"/>
      <c r="F781" s="208"/>
      <c r="G781" s="154"/>
      <c r="H781" s="166"/>
      <c r="I781" s="154"/>
      <c r="J781" s="166"/>
      <c r="K781" s="207"/>
      <c r="L781" s="208"/>
      <c r="M781" s="166"/>
      <c r="N781" s="207"/>
      <c r="O781" s="208"/>
      <c r="P781" s="166"/>
      <c r="Q781" s="154"/>
      <c r="R781" s="166"/>
      <c r="S781" s="154"/>
      <c r="T781" s="166"/>
      <c r="U781" s="207"/>
      <c r="V781" s="208"/>
      <c r="W781" s="166"/>
      <c r="X781" s="207"/>
      <c r="Y781" s="208"/>
      <c r="Z781" s="166"/>
      <c r="AA781" s="166"/>
      <c r="AB781" s="55"/>
    </row>
    <row r="782" spans="1:28" x14ac:dyDescent="0.2">
      <c r="A782" s="209"/>
      <c r="B782" s="208"/>
      <c r="C782" s="210"/>
      <c r="D782" s="211"/>
      <c r="E782" s="211"/>
      <c r="F782" s="208"/>
      <c r="G782" s="154"/>
      <c r="H782" s="166"/>
      <c r="I782" s="154"/>
      <c r="J782" s="166"/>
      <c r="K782" s="207"/>
      <c r="L782" s="208"/>
      <c r="M782" s="166"/>
      <c r="N782" s="207"/>
      <c r="O782" s="208"/>
      <c r="P782" s="166"/>
      <c r="Q782" s="154"/>
      <c r="R782" s="166"/>
      <c r="S782" s="154"/>
      <c r="T782" s="166"/>
      <c r="U782" s="207"/>
      <c r="V782" s="208"/>
      <c r="W782" s="166"/>
      <c r="X782" s="207"/>
      <c r="Y782" s="208"/>
      <c r="Z782" s="166"/>
      <c r="AA782" s="166"/>
      <c r="AB782" s="55"/>
    </row>
    <row r="783" spans="1:28" x14ac:dyDescent="0.2">
      <c r="A783" s="209"/>
      <c r="B783" s="208"/>
      <c r="C783" s="210"/>
      <c r="D783" s="211"/>
      <c r="E783" s="211"/>
      <c r="F783" s="208"/>
      <c r="G783" s="154"/>
      <c r="H783" s="166"/>
      <c r="I783" s="154"/>
      <c r="J783" s="166"/>
      <c r="K783" s="207"/>
      <c r="L783" s="208"/>
      <c r="M783" s="166"/>
      <c r="N783" s="207"/>
      <c r="O783" s="208"/>
      <c r="P783" s="166"/>
      <c r="Q783" s="154"/>
      <c r="R783" s="166"/>
      <c r="S783" s="154"/>
      <c r="T783" s="166"/>
      <c r="U783" s="207"/>
      <c r="V783" s="208"/>
      <c r="W783" s="166"/>
      <c r="X783" s="207"/>
      <c r="Y783" s="208"/>
      <c r="Z783" s="166"/>
      <c r="AA783" s="166"/>
      <c r="AB783" s="55"/>
    </row>
    <row r="784" spans="1:28" x14ac:dyDescent="0.2">
      <c r="A784" s="209"/>
      <c r="B784" s="208"/>
      <c r="C784" s="210"/>
      <c r="D784" s="211"/>
      <c r="E784" s="211"/>
      <c r="F784" s="208"/>
      <c r="G784" s="154"/>
      <c r="H784" s="166"/>
      <c r="I784" s="154"/>
      <c r="J784" s="166"/>
      <c r="K784" s="207"/>
      <c r="L784" s="208"/>
      <c r="M784" s="166"/>
      <c r="N784" s="207"/>
      <c r="O784" s="208"/>
      <c r="P784" s="166"/>
      <c r="Q784" s="154"/>
      <c r="R784" s="166"/>
      <c r="S784" s="154"/>
      <c r="T784" s="166"/>
      <c r="U784" s="207"/>
      <c r="V784" s="208"/>
      <c r="W784" s="166"/>
      <c r="X784" s="207"/>
      <c r="Y784" s="208"/>
      <c r="Z784" s="166"/>
      <c r="AA784" s="166"/>
      <c r="AB784" s="55"/>
    </row>
    <row r="785" spans="1:28" x14ac:dyDescent="0.2">
      <c r="A785" s="209"/>
      <c r="B785" s="208"/>
      <c r="C785" s="210"/>
      <c r="D785" s="211"/>
      <c r="E785" s="211"/>
      <c r="F785" s="208"/>
      <c r="G785" s="154"/>
      <c r="H785" s="166"/>
      <c r="I785" s="154"/>
      <c r="J785" s="166"/>
      <c r="K785" s="207"/>
      <c r="L785" s="208"/>
      <c r="M785" s="166"/>
      <c r="N785" s="207"/>
      <c r="O785" s="208"/>
      <c r="P785" s="166"/>
      <c r="Q785" s="154"/>
      <c r="R785" s="166"/>
      <c r="S785" s="154"/>
      <c r="T785" s="166"/>
      <c r="U785" s="207"/>
      <c r="V785" s="208"/>
      <c r="W785" s="166"/>
      <c r="X785" s="207"/>
      <c r="Y785" s="208"/>
      <c r="Z785" s="166"/>
      <c r="AA785" s="166"/>
      <c r="AB785" s="55"/>
    </row>
    <row r="786" spans="1:28" x14ac:dyDescent="0.2">
      <c r="A786" s="209"/>
      <c r="B786" s="208"/>
      <c r="C786" s="210"/>
      <c r="D786" s="211"/>
      <c r="E786" s="211"/>
      <c r="F786" s="208"/>
      <c r="G786" s="154"/>
      <c r="H786" s="166"/>
      <c r="I786" s="154"/>
      <c r="J786" s="166"/>
      <c r="K786" s="207"/>
      <c r="L786" s="208"/>
      <c r="M786" s="166"/>
      <c r="N786" s="207"/>
      <c r="O786" s="208"/>
      <c r="P786" s="166"/>
      <c r="Q786" s="154"/>
      <c r="R786" s="166"/>
      <c r="S786" s="154"/>
      <c r="T786" s="166"/>
      <c r="U786" s="207"/>
      <c r="V786" s="208"/>
      <c r="W786" s="166"/>
      <c r="X786" s="207"/>
      <c r="Y786" s="208"/>
      <c r="Z786" s="166"/>
      <c r="AA786" s="166"/>
      <c r="AB786" s="55"/>
    </row>
    <row r="787" spans="1:28" x14ac:dyDescent="0.2">
      <c r="A787" s="209"/>
      <c r="B787" s="208"/>
      <c r="C787" s="210"/>
      <c r="D787" s="211"/>
      <c r="E787" s="211"/>
      <c r="F787" s="208"/>
      <c r="G787" s="154"/>
      <c r="H787" s="166"/>
      <c r="I787" s="154"/>
      <c r="J787" s="166"/>
      <c r="K787" s="207"/>
      <c r="L787" s="208"/>
      <c r="M787" s="166"/>
      <c r="N787" s="207"/>
      <c r="O787" s="208"/>
      <c r="P787" s="166"/>
      <c r="Q787" s="154"/>
      <c r="R787" s="166"/>
      <c r="S787" s="154"/>
      <c r="T787" s="166"/>
      <c r="U787" s="207"/>
      <c r="V787" s="208"/>
      <c r="W787" s="166"/>
      <c r="X787" s="207"/>
      <c r="Y787" s="208"/>
      <c r="Z787" s="166"/>
      <c r="AA787" s="166"/>
      <c r="AB787" s="55"/>
    </row>
    <row r="788" spans="1:28" x14ac:dyDescent="0.2">
      <c r="A788" s="209"/>
      <c r="B788" s="208"/>
      <c r="C788" s="210"/>
      <c r="D788" s="211"/>
      <c r="E788" s="211"/>
      <c r="F788" s="208"/>
      <c r="G788" s="154"/>
      <c r="H788" s="166"/>
      <c r="I788" s="154"/>
      <c r="J788" s="166"/>
      <c r="K788" s="207"/>
      <c r="L788" s="208"/>
      <c r="M788" s="166"/>
      <c r="N788" s="207"/>
      <c r="O788" s="208"/>
      <c r="P788" s="166"/>
      <c r="Q788" s="154"/>
      <c r="R788" s="166"/>
      <c r="S788" s="154"/>
      <c r="T788" s="166"/>
      <c r="U788" s="207"/>
      <c r="V788" s="208"/>
      <c r="W788" s="166"/>
      <c r="X788" s="207"/>
      <c r="Y788" s="208"/>
      <c r="Z788" s="166"/>
      <c r="AA788" s="166"/>
      <c r="AB788" s="55"/>
    </row>
    <row r="789" spans="1:28" x14ac:dyDescent="0.2">
      <c r="A789" s="209"/>
      <c r="B789" s="208"/>
      <c r="C789" s="210"/>
      <c r="D789" s="211"/>
      <c r="E789" s="211"/>
      <c r="F789" s="208"/>
      <c r="G789" s="154"/>
      <c r="H789" s="166"/>
      <c r="I789" s="154"/>
      <c r="J789" s="166"/>
      <c r="K789" s="207"/>
      <c r="L789" s="208"/>
      <c r="M789" s="166"/>
      <c r="N789" s="207"/>
      <c r="O789" s="208"/>
      <c r="P789" s="166"/>
      <c r="Q789" s="154"/>
      <c r="R789" s="166"/>
      <c r="S789" s="154"/>
      <c r="T789" s="166"/>
      <c r="U789" s="207"/>
      <c r="V789" s="208"/>
      <c r="W789" s="166"/>
      <c r="X789" s="207"/>
      <c r="Y789" s="208"/>
      <c r="Z789" s="166"/>
      <c r="AA789" s="166"/>
      <c r="AB789" s="55"/>
    </row>
    <row r="790" spans="1:28" x14ac:dyDescent="0.2">
      <c r="A790" s="209"/>
      <c r="B790" s="208"/>
      <c r="C790" s="210"/>
      <c r="D790" s="211"/>
      <c r="E790" s="211"/>
      <c r="F790" s="208"/>
      <c r="G790" s="154"/>
      <c r="H790" s="166"/>
      <c r="I790" s="154"/>
      <c r="J790" s="166"/>
      <c r="K790" s="207"/>
      <c r="L790" s="208"/>
      <c r="M790" s="166"/>
      <c r="N790" s="207"/>
      <c r="O790" s="208"/>
      <c r="P790" s="166"/>
      <c r="Q790" s="154"/>
      <c r="R790" s="166"/>
      <c r="S790" s="154"/>
      <c r="T790" s="166"/>
      <c r="U790" s="207"/>
      <c r="V790" s="208"/>
      <c r="W790" s="166"/>
      <c r="X790" s="207"/>
      <c r="Y790" s="208"/>
      <c r="Z790" s="166"/>
      <c r="AA790" s="166"/>
      <c r="AB790" s="55"/>
    </row>
    <row r="791" spans="1:28" x14ac:dyDescent="0.2">
      <c r="A791" s="209"/>
      <c r="B791" s="208"/>
      <c r="C791" s="210"/>
      <c r="D791" s="211"/>
      <c r="E791" s="211"/>
      <c r="F791" s="208"/>
      <c r="G791" s="154"/>
      <c r="H791" s="166"/>
      <c r="I791" s="154"/>
      <c r="J791" s="166"/>
      <c r="K791" s="207"/>
      <c r="L791" s="208"/>
      <c r="M791" s="166"/>
      <c r="N791" s="207"/>
      <c r="O791" s="208"/>
      <c r="P791" s="166"/>
      <c r="Q791" s="154"/>
      <c r="R791" s="166"/>
      <c r="S791" s="154"/>
      <c r="T791" s="166"/>
      <c r="U791" s="207"/>
      <c r="V791" s="208"/>
      <c r="W791" s="166"/>
      <c r="X791" s="207"/>
      <c r="Y791" s="208"/>
      <c r="Z791" s="166"/>
      <c r="AA791" s="166"/>
      <c r="AB791" s="55"/>
    </row>
    <row r="792" spans="1:28" x14ac:dyDescent="0.2">
      <c r="A792" s="209"/>
      <c r="B792" s="208"/>
      <c r="C792" s="210"/>
      <c r="D792" s="211"/>
      <c r="E792" s="211"/>
      <c r="F792" s="208"/>
      <c r="G792" s="154"/>
      <c r="H792" s="166"/>
      <c r="I792" s="154"/>
      <c r="J792" s="166"/>
      <c r="K792" s="207"/>
      <c r="L792" s="208"/>
      <c r="M792" s="166"/>
      <c r="N792" s="207"/>
      <c r="O792" s="208"/>
      <c r="P792" s="166"/>
      <c r="Q792" s="154"/>
      <c r="R792" s="166"/>
      <c r="S792" s="154"/>
      <c r="T792" s="166"/>
      <c r="U792" s="207"/>
      <c r="V792" s="208"/>
      <c r="W792" s="166"/>
      <c r="X792" s="207"/>
      <c r="Y792" s="208"/>
      <c r="Z792" s="166"/>
      <c r="AA792" s="166"/>
      <c r="AB792" s="55"/>
    </row>
    <row r="793" spans="1:28" x14ac:dyDescent="0.2">
      <c r="A793" s="209"/>
      <c r="B793" s="208"/>
      <c r="C793" s="210"/>
      <c r="D793" s="211"/>
      <c r="E793" s="211"/>
      <c r="F793" s="208"/>
      <c r="G793" s="154"/>
      <c r="H793" s="166"/>
      <c r="I793" s="154"/>
      <c r="J793" s="166"/>
      <c r="K793" s="207"/>
      <c r="L793" s="208"/>
      <c r="M793" s="166"/>
      <c r="N793" s="207"/>
      <c r="O793" s="208"/>
      <c r="P793" s="166"/>
      <c r="Q793" s="154"/>
      <c r="R793" s="166"/>
      <c r="S793" s="154"/>
      <c r="T793" s="166"/>
      <c r="U793" s="207"/>
      <c r="V793" s="208"/>
      <c r="W793" s="166"/>
      <c r="X793" s="207"/>
      <c r="Y793" s="208"/>
      <c r="Z793" s="166"/>
      <c r="AA793" s="166"/>
      <c r="AB793" s="55"/>
    </row>
    <row r="794" spans="1:28" x14ac:dyDescent="0.2">
      <c r="A794" s="209"/>
      <c r="B794" s="208"/>
      <c r="C794" s="210"/>
      <c r="D794" s="211"/>
      <c r="E794" s="211"/>
      <c r="F794" s="208"/>
      <c r="G794" s="154"/>
      <c r="H794" s="166"/>
      <c r="I794" s="154"/>
      <c r="J794" s="166"/>
      <c r="K794" s="207"/>
      <c r="L794" s="208"/>
      <c r="M794" s="166"/>
      <c r="N794" s="207"/>
      <c r="O794" s="208"/>
      <c r="P794" s="166"/>
      <c r="Q794" s="154"/>
      <c r="R794" s="166"/>
      <c r="S794" s="154"/>
      <c r="T794" s="166"/>
      <c r="U794" s="207"/>
      <c r="V794" s="208"/>
      <c r="W794" s="166"/>
      <c r="X794" s="207"/>
      <c r="Y794" s="208"/>
      <c r="Z794" s="166"/>
      <c r="AA794" s="166"/>
      <c r="AB794" s="55"/>
    </row>
    <row r="795" spans="1:28" x14ac:dyDescent="0.2">
      <c r="A795" s="212"/>
      <c r="B795" s="213"/>
      <c r="C795" s="214"/>
      <c r="D795" s="215"/>
      <c r="E795" s="215"/>
      <c r="F795" s="216"/>
      <c r="G795" s="154"/>
      <c r="H795" s="166"/>
      <c r="I795" s="154"/>
      <c r="J795" s="166"/>
      <c r="K795" s="217"/>
      <c r="L795" s="218"/>
      <c r="M795" s="166"/>
      <c r="N795" s="217"/>
      <c r="O795" s="218"/>
      <c r="P795" s="166"/>
      <c r="Q795" s="154"/>
      <c r="R795" s="166"/>
      <c r="S795" s="154"/>
      <c r="T795" s="166"/>
      <c r="U795" s="217"/>
      <c r="V795" s="218"/>
      <c r="W795" s="166"/>
      <c r="X795" s="217"/>
      <c r="Y795" s="218"/>
      <c r="Z795" s="166"/>
      <c r="AA795" s="166"/>
      <c r="AB795" s="55"/>
    </row>
    <row r="796" spans="1:28" x14ac:dyDescent="0.2">
      <c r="A796" s="209"/>
      <c r="B796" s="208"/>
      <c r="C796" s="210"/>
      <c r="D796" s="211"/>
      <c r="E796" s="211"/>
      <c r="F796" s="208"/>
      <c r="G796" s="154"/>
      <c r="H796" s="166"/>
      <c r="I796" s="154"/>
      <c r="J796" s="166"/>
      <c r="K796" s="207"/>
      <c r="L796" s="208"/>
      <c r="M796" s="166"/>
      <c r="N796" s="207"/>
      <c r="O796" s="208"/>
      <c r="P796" s="166"/>
      <c r="Q796" s="154"/>
      <c r="R796" s="166"/>
      <c r="S796" s="154"/>
      <c r="T796" s="166"/>
      <c r="U796" s="207"/>
      <c r="V796" s="208"/>
      <c r="W796" s="166"/>
      <c r="X796" s="207"/>
      <c r="Y796" s="208"/>
      <c r="Z796" s="166"/>
      <c r="AA796" s="166"/>
      <c r="AB796" s="55"/>
    </row>
    <row r="797" spans="1:28" x14ac:dyDescent="0.2">
      <c r="A797" s="209"/>
      <c r="B797" s="208"/>
      <c r="C797" s="210"/>
      <c r="D797" s="211"/>
      <c r="E797" s="211"/>
      <c r="F797" s="208"/>
      <c r="G797" s="154"/>
      <c r="H797" s="166"/>
      <c r="I797" s="154"/>
      <c r="J797" s="166"/>
      <c r="K797" s="207"/>
      <c r="L797" s="208"/>
      <c r="M797" s="166"/>
      <c r="N797" s="207"/>
      <c r="O797" s="208"/>
      <c r="P797" s="166"/>
      <c r="Q797" s="154"/>
      <c r="R797" s="166"/>
      <c r="S797" s="154"/>
      <c r="T797" s="166"/>
      <c r="U797" s="207"/>
      <c r="V797" s="208"/>
      <c r="W797" s="166"/>
      <c r="X797" s="207"/>
      <c r="Y797" s="208"/>
      <c r="Z797" s="166"/>
      <c r="AA797" s="166"/>
      <c r="AB797" s="55"/>
    </row>
    <row r="798" spans="1:28" x14ac:dyDescent="0.2">
      <c r="A798" s="209"/>
      <c r="B798" s="208"/>
      <c r="C798" s="210"/>
      <c r="D798" s="211"/>
      <c r="E798" s="211"/>
      <c r="F798" s="208"/>
      <c r="G798" s="154"/>
      <c r="H798" s="166"/>
      <c r="I798" s="154"/>
      <c r="J798" s="166"/>
      <c r="K798" s="207"/>
      <c r="L798" s="208"/>
      <c r="M798" s="166"/>
      <c r="N798" s="207"/>
      <c r="O798" s="208"/>
      <c r="P798" s="166"/>
      <c r="Q798" s="154"/>
      <c r="R798" s="166"/>
      <c r="S798" s="154"/>
      <c r="T798" s="166"/>
      <c r="U798" s="207"/>
      <c r="V798" s="208"/>
      <c r="W798" s="166"/>
      <c r="X798" s="207"/>
      <c r="Y798" s="208"/>
      <c r="Z798" s="166"/>
      <c r="AA798" s="166"/>
      <c r="AB798" s="55"/>
    </row>
    <row r="799" spans="1:28" x14ac:dyDescent="0.2">
      <c r="A799" s="209"/>
      <c r="B799" s="208"/>
      <c r="C799" s="210"/>
      <c r="D799" s="211"/>
      <c r="E799" s="211"/>
      <c r="F799" s="208"/>
      <c r="G799" s="154"/>
      <c r="H799" s="166"/>
      <c r="I799" s="154"/>
      <c r="J799" s="166"/>
      <c r="K799" s="207"/>
      <c r="L799" s="208"/>
      <c r="M799" s="166"/>
      <c r="N799" s="207"/>
      <c r="O799" s="208"/>
      <c r="P799" s="166"/>
      <c r="Q799" s="154"/>
      <c r="R799" s="166"/>
      <c r="S799" s="154"/>
      <c r="T799" s="166"/>
      <c r="U799" s="207"/>
      <c r="V799" s="208"/>
      <c r="W799" s="166"/>
      <c r="X799" s="207"/>
      <c r="Y799" s="208"/>
      <c r="Z799" s="166"/>
      <c r="AA799" s="166"/>
      <c r="AB799" s="55"/>
    </row>
    <row r="800" spans="1:28" x14ac:dyDescent="0.2">
      <c r="A800" s="209"/>
      <c r="B800" s="208"/>
      <c r="C800" s="210"/>
      <c r="D800" s="211"/>
      <c r="E800" s="211"/>
      <c r="F800" s="208"/>
      <c r="G800" s="154"/>
      <c r="H800" s="166"/>
      <c r="I800" s="154"/>
      <c r="J800" s="166"/>
      <c r="K800" s="207"/>
      <c r="L800" s="208"/>
      <c r="M800" s="166"/>
      <c r="N800" s="207"/>
      <c r="O800" s="208"/>
      <c r="P800" s="166"/>
      <c r="Q800" s="154"/>
      <c r="R800" s="166"/>
      <c r="S800" s="154"/>
      <c r="T800" s="166"/>
      <c r="U800" s="207"/>
      <c r="V800" s="208"/>
      <c r="W800" s="166"/>
      <c r="X800" s="207"/>
      <c r="Y800" s="208"/>
      <c r="Z800" s="166"/>
      <c r="AA800" s="166"/>
      <c r="AB800" s="55"/>
    </row>
    <row r="801" spans="1:28" x14ac:dyDescent="0.2">
      <c r="A801" s="209"/>
      <c r="B801" s="208"/>
      <c r="C801" s="210"/>
      <c r="D801" s="211"/>
      <c r="E801" s="211"/>
      <c r="F801" s="208"/>
      <c r="G801" s="154"/>
      <c r="H801" s="166"/>
      <c r="I801" s="154"/>
      <c r="J801" s="166"/>
      <c r="K801" s="207"/>
      <c r="L801" s="208"/>
      <c r="M801" s="166"/>
      <c r="N801" s="207"/>
      <c r="O801" s="208"/>
      <c r="P801" s="166"/>
      <c r="Q801" s="154"/>
      <c r="R801" s="166"/>
      <c r="S801" s="154"/>
      <c r="T801" s="166"/>
      <c r="U801" s="207"/>
      <c r="V801" s="208"/>
      <c r="W801" s="166"/>
      <c r="X801" s="207"/>
      <c r="Y801" s="208"/>
      <c r="Z801" s="166"/>
      <c r="AA801" s="166"/>
      <c r="AB801" s="55"/>
    </row>
    <row r="802" spans="1:28" x14ac:dyDescent="0.2">
      <c r="A802" s="209"/>
      <c r="B802" s="208"/>
      <c r="C802" s="210"/>
      <c r="D802" s="211"/>
      <c r="E802" s="211"/>
      <c r="F802" s="208"/>
      <c r="G802" s="154"/>
      <c r="H802" s="166"/>
      <c r="I802" s="154"/>
      <c r="J802" s="166"/>
      <c r="K802" s="207"/>
      <c r="L802" s="208"/>
      <c r="M802" s="166"/>
      <c r="N802" s="207"/>
      <c r="O802" s="208"/>
      <c r="P802" s="166"/>
      <c r="Q802" s="154"/>
      <c r="R802" s="166"/>
      <c r="S802" s="154"/>
      <c r="T802" s="166"/>
      <c r="U802" s="207"/>
      <c r="V802" s="208"/>
      <c r="W802" s="166"/>
      <c r="X802" s="207"/>
      <c r="Y802" s="208"/>
      <c r="Z802" s="166"/>
      <c r="AA802" s="166"/>
      <c r="AB802" s="55"/>
    </row>
    <row r="803" spans="1:28" x14ac:dyDescent="0.2">
      <c r="A803" s="209"/>
      <c r="B803" s="208"/>
      <c r="C803" s="210"/>
      <c r="D803" s="211"/>
      <c r="E803" s="211"/>
      <c r="F803" s="208"/>
      <c r="G803" s="154"/>
      <c r="H803" s="166"/>
      <c r="I803" s="154"/>
      <c r="J803" s="166"/>
      <c r="K803" s="207"/>
      <c r="L803" s="208"/>
      <c r="M803" s="166"/>
      <c r="N803" s="207"/>
      <c r="O803" s="208"/>
      <c r="P803" s="166"/>
      <c r="Q803" s="154"/>
      <c r="R803" s="166"/>
      <c r="S803" s="154"/>
      <c r="T803" s="166"/>
      <c r="U803" s="207"/>
      <c r="V803" s="208"/>
      <c r="W803" s="166"/>
      <c r="X803" s="207"/>
      <c r="Y803" s="208"/>
      <c r="Z803" s="166"/>
      <c r="AA803" s="166"/>
      <c r="AB803" s="55"/>
    </row>
    <row r="804" spans="1:28" x14ac:dyDescent="0.2">
      <c r="A804" s="209"/>
      <c r="B804" s="208"/>
      <c r="C804" s="210"/>
      <c r="D804" s="211"/>
      <c r="E804" s="211"/>
      <c r="F804" s="208"/>
      <c r="G804" s="154"/>
      <c r="H804" s="166"/>
      <c r="I804" s="154"/>
      <c r="J804" s="166"/>
      <c r="K804" s="207"/>
      <c r="L804" s="208"/>
      <c r="M804" s="166"/>
      <c r="N804" s="207"/>
      <c r="O804" s="208"/>
      <c r="P804" s="166"/>
      <c r="Q804" s="154"/>
      <c r="R804" s="166"/>
      <c r="S804" s="154"/>
      <c r="T804" s="166"/>
      <c r="U804" s="207"/>
      <c r="V804" s="208"/>
      <c r="W804" s="166"/>
      <c r="X804" s="207"/>
      <c r="Y804" s="208"/>
      <c r="Z804" s="166"/>
      <c r="AA804" s="166"/>
      <c r="AB804" s="55"/>
    </row>
    <row r="805" spans="1:28" x14ac:dyDescent="0.2">
      <c r="A805" s="209"/>
      <c r="B805" s="208"/>
      <c r="C805" s="210"/>
      <c r="D805" s="211"/>
      <c r="E805" s="211"/>
      <c r="F805" s="208"/>
      <c r="G805" s="154"/>
      <c r="H805" s="166"/>
      <c r="I805" s="154"/>
      <c r="J805" s="166"/>
      <c r="K805" s="207"/>
      <c r="L805" s="208"/>
      <c r="M805" s="166"/>
      <c r="N805" s="207"/>
      <c r="O805" s="208"/>
      <c r="P805" s="166"/>
      <c r="Q805" s="154"/>
      <c r="R805" s="166"/>
      <c r="S805" s="154"/>
      <c r="T805" s="166"/>
      <c r="U805" s="207"/>
      <c r="V805" s="208"/>
      <c r="W805" s="166"/>
      <c r="X805" s="207"/>
      <c r="Y805" s="208"/>
      <c r="Z805" s="166"/>
      <c r="AA805" s="166"/>
      <c r="AB805" s="55"/>
    </row>
    <row r="806" spans="1:28" x14ac:dyDescent="0.2">
      <c r="A806" s="209"/>
      <c r="B806" s="208"/>
      <c r="C806" s="210"/>
      <c r="D806" s="211"/>
      <c r="E806" s="211"/>
      <c r="F806" s="208"/>
      <c r="G806" s="154"/>
      <c r="H806" s="166"/>
      <c r="I806" s="154"/>
      <c r="J806" s="166"/>
      <c r="K806" s="207"/>
      <c r="L806" s="208"/>
      <c r="M806" s="166"/>
      <c r="N806" s="207"/>
      <c r="O806" s="208"/>
      <c r="P806" s="166"/>
      <c r="Q806" s="154"/>
      <c r="R806" s="166"/>
      <c r="S806" s="154"/>
      <c r="T806" s="166"/>
      <c r="U806" s="207"/>
      <c r="V806" s="208"/>
      <c r="W806" s="166"/>
      <c r="X806" s="207"/>
      <c r="Y806" s="208"/>
      <c r="Z806" s="166"/>
      <c r="AA806" s="166"/>
      <c r="AB806" s="55"/>
    </row>
    <row r="807" spans="1:28" x14ac:dyDescent="0.2">
      <c r="A807" s="209"/>
      <c r="B807" s="208"/>
      <c r="C807" s="210"/>
      <c r="D807" s="211"/>
      <c r="E807" s="211"/>
      <c r="F807" s="208"/>
      <c r="G807" s="154"/>
      <c r="H807" s="166"/>
      <c r="I807" s="154"/>
      <c r="J807" s="166"/>
      <c r="K807" s="207"/>
      <c r="L807" s="208"/>
      <c r="M807" s="166"/>
      <c r="N807" s="207"/>
      <c r="O807" s="208"/>
      <c r="P807" s="166"/>
      <c r="Q807" s="154"/>
      <c r="R807" s="166"/>
      <c r="S807" s="154"/>
      <c r="T807" s="166"/>
      <c r="U807" s="207"/>
      <c r="V807" s="208"/>
      <c r="W807" s="166"/>
      <c r="X807" s="207"/>
      <c r="Y807" s="208"/>
      <c r="Z807" s="166"/>
      <c r="AA807" s="166"/>
      <c r="AB807" s="55"/>
    </row>
    <row r="808" spans="1:28" x14ac:dyDescent="0.2">
      <c r="A808" s="209"/>
      <c r="B808" s="208"/>
      <c r="C808" s="210"/>
      <c r="D808" s="211"/>
      <c r="E808" s="211"/>
      <c r="F808" s="208"/>
      <c r="G808" s="154"/>
      <c r="H808" s="166"/>
      <c r="I808" s="154"/>
      <c r="J808" s="166"/>
      <c r="K808" s="207"/>
      <c r="L808" s="208"/>
      <c r="M808" s="166"/>
      <c r="N808" s="207"/>
      <c r="O808" s="208"/>
      <c r="P808" s="166"/>
      <c r="Q808" s="154"/>
      <c r="R808" s="166"/>
      <c r="S808" s="154"/>
      <c r="T808" s="166"/>
      <c r="U808" s="207"/>
      <c r="V808" s="208"/>
      <c r="W808" s="166"/>
      <c r="X808" s="207"/>
      <c r="Y808" s="208"/>
      <c r="Z808" s="166"/>
      <c r="AA808" s="166"/>
      <c r="AB808" s="55"/>
    </row>
    <row r="809" spans="1:28" x14ac:dyDescent="0.2">
      <c r="A809" s="209"/>
      <c r="B809" s="208"/>
      <c r="C809" s="210"/>
      <c r="D809" s="211"/>
      <c r="E809" s="211"/>
      <c r="F809" s="208"/>
      <c r="G809" s="154"/>
      <c r="H809" s="166"/>
      <c r="I809" s="154"/>
      <c r="J809" s="166"/>
      <c r="K809" s="207"/>
      <c r="L809" s="208"/>
      <c r="M809" s="166"/>
      <c r="N809" s="207"/>
      <c r="O809" s="208"/>
      <c r="P809" s="166"/>
      <c r="Q809" s="154"/>
      <c r="R809" s="166"/>
      <c r="S809" s="154"/>
      <c r="T809" s="166"/>
      <c r="U809" s="207"/>
      <c r="V809" s="208"/>
      <c r="W809" s="166"/>
      <c r="X809" s="207"/>
      <c r="Y809" s="208"/>
      <c r="Z809" s="166"/>
      <c r="AA809" s="166"/>
      <c r="AB809" s="55"/>
    </row>
    <row r="810" spans="1:28" x14ac:dyDescent="0.2">
      <c r="A810" s="209"/>
      <c r="B810" s="208"/>
      <c r="C810" s="210"/>
      <c r="D810" s="211"/>
      <c r="E810" s="211"/>
      <c r="F810" s="208"/>
      <c r="G810" s="154"/>
      <c r="H810" s="166"/>
      <c r="I810" s="154"/>
      <c r="J810" s="166"/>
      <c r="K810" s="207"/>
      <c r="L810" s="208"/>
      <c r="M810" s="166"/>
      <c r="N810" s="207"/>
      <c r="O810" s="208"/>
      <c r="P810" s="166"/>
      <c r="Q810" s="154"/>
      <c r="R810" s="166"/>
      <c r="S810" s="154"/>
      <c r="T810" s="166"/>
      <c r="U810" s="207"/>
      <c r="V810" s="208"/>
      <c r="W810" s="166"/>
      <c r="X810" s="207"/>
      <c r="Y810" s="208"/>
      <c r="Z810" s="166"/>
      <c r="AA810" s="166"/>
      <c r="AB810" s="55"/>
    </row>
    <row r="811" spans="1:28" x14ac:dyDescent="0.2">
      <c r="A811" s="209"/>
      <c r="B811" s="208"/>
      <c r="C811" s="210"/>
      <c r="D811" s="211"/>
      <c r="E811" s="211"/>
      <c r="F811" s="208"/>
      <c r="G811" s="154"/>
      <c r="H811" s="166"/>
      <c r="I811" s="154"/>
      <c r="J811" s="166"/>
      <c r="K811" s="207"/>
      <c r="L811" s="208"/>
      <c r="M811" s="166"/>
      <c r="N811" s="207"/>
      <c r="O811" s="208"/>
      <c r="P811" s="166"/>
      <c r="Q811" s="154"/>
      <c r="R811" s="166"/>
      <c r="S811" s="154"/>
      <c r="T811" s="166"/>
      <c r="U811" s="207"/>
      <c r="V811" s="208"/>
      <c r="W811" s="166"/>
      <c r="X811" s="207"/>
      <c r="Y811" s="208"/>
      <c r="Z811" s="166"/>
      <c r="AA811" s="166"/>
      <c r="AB811" s="55"/>
    </row>
    <row r="812" spans="1:28" x14ac:dyDescent="0.2">
      <c r="A812" s="209"/>
      <c r="B812" s="208"/>
      <c r="C812" s="210"/>
      <c r="D812" s="211"/>
      <c r="E812" s="211"/>
      <c r="F812" s="208"/>
      <c r="G812" s="154"/>
      <c r="H812" s="166"/>
      <c r="I812" s="154"/>
      <c r="J812" s="166"/>
      <c r="K812" s="207"/>
      <c r="L812" s="208"/>
      <c r="M812" s="166"/>
      <c r="N812" s="207"/>
      <c r="O812" s="208"/>
      <c r="P812" s="166"/>
      <c r="Q812" s="154"/>
      <c r="R812" s="166"/>
      <c r="S812" s="154"/>
      <c r="T812" s="166"/>
      <c r="U812" s="207"/>
      <c r="V812" s="208"/>
      <c r="W812" s="166"/>
      <c r="X812" s="207"/>
      <c r="Y812" s="208"/>
      <c r="Z812" s="166"/>
      <c r="AA812" s="166"/>
      <c r="AB812" s="144"/>
    </row>
    <row r="813" spans="1:28" x14ac:dyDescent="0.2">
      <c r="A813" s="209"/>
      <c r="B813" s="208"/>
      <c r="C813" s="210"/>
      <c r="D813" s="211"/>
      <c r="E813" s="211"/>
      <c r="F813" s="208"/>
      <c r="G813" s="154"/>
      <c r="H813" s="166"/>
      <c r="I813" s="154"/>
      <c r="J813" s="166"/>
      <c r="K813" s="207"/>
      <c r="L813" s="208"/>
      <c r="M813" s="166"/>
      <c r="N813" s="207"/>
      <c r="O813" s="208"/>
      <c r="P813" s="166"/>
      <c r="Q813" s="154"/>
      <c r="R813" s="166"/>
      <c r="S813" s="154"/>
      <c r="T813" s="166"/>
      <c r="U813" s="207"/>
      <c r="V813" s="208"/>
      <c r="W813" s="166"/>
      <c r="X813" s="207"/>
      <c r="Y813" s="208"/>
      <c r="Z813" s="166"/>
      <c r="AA813" s="166"/>
      <c r="AB813" s="144"/>
    </row>
    <row r="814" spans="1:28" x14ac:dyDescent="0.2">
      <c r="A814" s="209"/>
      <c r="B814" s="208"/>
      <c r="C814" s="210"/>
      <c r="D814" s="211"/>
      <c r="E814" s="211"/>
      <c r="F814" s="208"/>
      <c r="G814" s="154"/>
      <c r="H814" s="166"/>
      <c r="I814" s="154"/>
      <c r="J814" s="166"/>
      <c r="K814" s="207"/>
      <c r="L814" s="208"/>
      <c r="M814" s="166"/>
      <c r="N814" s="207"/>
      <c r="O814" s="208"/>
      <c r="P814" s="166"/>
      <c r="Q814" s="154"/>
      <c r="R814" s="166"/>
      <c r="S814" s="154"/>
      <c r="T814" s="166"/>
      <c r="U814" s="207"/>
      <c r="V814" s="208"/>
      <c r="W814" s="166"/>
      <c r="X814" s="207"/>
      <c r="Y814" s="208"/>
      <c r="Z814" s="166"/>
      <c r="AA814" s="166"/>
      <c r="AB814" s="144"/>
    </row>
    <row r="815" spans="1:28" x14ac:dyDescent="0.2">
      <c r="A815" s="209"/>
      <c r="B815" s="208"/>
      <c r="C815" s="210"/>
      <c r="D815" s="211"/>
      <c r="E815" s="211"/>
      <c r="F815" s="208"/>
      <c r="G815" s="154"/>
      <c r="H815" s="166"/>
      <c r="I815" s="154"/>
      <c r="J815" s="166"/>
      <c r="K815" s="207"/>
      <c r="L815" s="208"/>
      <c r="M815" s="166"/>
      <c r="N815" s="207"/>
      <c r="O815" s="208"/>
      <c r="P815" s="166"/>
      <c r="Q815" s="154"/>
      <c r="R815" s="166"/>
      <c r="S815" s="154"/>
      <c r="T815" s="166"/>
      <c r="U815" s="207"/>
      <c r="V815" s="208"/>
      <c r="W815" s="166"/>
      <c r="X815" s="207"/>
      <c r="Y815" s="208"/>
      <c r="Z815" s="166"/>
      <c r="AA815" s="166"/>
      <c r="AB815" s="55"/>
    </row>
    <row r="816" spans="1:28" x14ac:dyDescent="0.2">
      <c r="A816" s="209"/>
      <c r="B816" s="208"/>
      <c r="C816" s="210"/>
      <c r="D816" s="211"/>
      <c r="E816" s="211"/>
      <c r="F816" s="208"/>
      <c r="G816" s="154"/>
      <c r="H816" s="166"/>
      <c r="I816" s="154"/>
      <c r="J816" s="166"/>
      <c r="K816" s="207"/>
      <c r="L816" s="208"/>
      <c r="M816" s="166"/>
      <c r="N816" s="207"/>
      <c r="O816" s="208"/>
      <c r="P816" s="166"/>
      <c r="Q816" s="154"/>
      <c r="R816" s="166"/>
      <c r="S816" s="154"/>
      <c r="T816" s="166"/>
      <c r="U816" s="207"/>
      <c r="V816" s="208"/>
      <c r="W816" s="166"/>
      <c r="X816" s="207"/>
      <c r="Y816" s="208"/>
      <c r="Z816" s="166"/>
      <c r="AA816" s="166"/>
      <c r="AB816" s="55"/>
    </row>
    <row r="817" spans="1:28" x14ac:dyDescent="0.2">
      <c r="A817" s="209"/>
      <c r="B817" s="208"/>
      <c r="C817" s="210"/>
      <c r="D817" s="211"/>
      <c r="E817" s="211"/>
      <c r="F817" s="208"/>
      <c r="G817" s="154"/>
      <c r="H817" s="166"/>
      <c r="I817" s="154"/>
      <c r="J817" s="166"/>
      <c r="K817" s="207"/>
      <c r="L817" s="208"/>
      <c r="M817" s="166"/>
      <c r="N817" s="207"/>
      <c r="O817" s="208"/>
      <c r="P817" s="166"/>
      <c r="Q817" s="154"/>
      <c r="R817" s="166"/>
      <c r="S817" s="154"/>
      <c r="T817" s="166"/>
      <c r="U817" s="207"/>
      <c r="V817" s="208"/>
      <c r="W817" s="166"/>
      <c r="X817" s="207"/>
      <c r="Y817" s="208"/>
      <c r="Z817" s="166"/>
      <c r="AA817" s="166"/>
      <c r="AB817" s="55"/>
    </row>
    <row r="818" spans="1:28" x14ac:dyDescent="0.2">
      <c r="A818" s="209"/>
      <c r="B818" s="208"/>
      <c r="C818" s="210"/>
      <c r="D818" s="211"/>
      <c r="E818" s="211"/>
      <c r="F818" s="208"/>
      <c r="G818" s="154"/>
      <c r="H818" s="166"/>
      <c r="I818" s="154"/>
      <c r="J818" s="166"/>
      <c r="K818" s="207"/>
      <c r="L818" s="208"/>
      <c r="M818" s="166"/>
      <c r="N818" s="207"/>
      <c r="O818" s="208"/>
      <c r="P818" s="166"/>
      <c r="Q818" s="154"/>
      <c r="R818" s="166"/>
      <c r="S818" s="154"/>
      <c r="T818" s="166"/>
      <c r="U818" s="207"/>
      <c r="V818" s="208"/>
      <c r="W818" s="166"/>
      <c r="X818" s="207"/>
      <c r="Y818" s="208"/>
      <c r="Z818" s="166"/>
      <c r="AA818" s="166"/>
      <c r="AB818" s="55"/>
    </row>
    <row r="819" spans="1:28" x14ac:dyDescent="0.2">
      <c r="A819" s="209"/>
      <c r="B819" s="208"/>
      <c r="C819" s="210"/>
      <c r="D819" s="211"/>
      <c r="E819" s="211"/>
      <c r="F819" s="208"/>
      <c r="G819" s="154"/>
      <c r="H819" s="166"/>
      <c r="I819" s="154"/>
      <c r="J819" s="166"/>
      <c r="K819" s="207"/>
      <c r="L819" s="208"/>
      <c r="M819" s="166"/>
      <c r="N819" s="207"/>
      <c r="O819" s="208"/>
      <c r="P819" s="166"/>
      <c r="Q819" s="154"/>
      <c r="R819" s="166"/>
      <c r="S819" s="154"/>
      <c r="T819" s="166"/>
      <c r="U819" s="207"/>
      <c r="V819" s="208"/>
      <c r="W819" s="166"/>
      <c r="X819" s="207"/>
      <c r="Y819" s="208"/>
      <c r="Z819" s="166"/>
      <c r="AA819" s="166"/>
      <c r="AB819" s="55"/>
    </row>
    <row r="820" spans="1:28" x14ac:dyDescent="0.2">
      <c r="A820" s="209"/>
      <c r="B820" s="208"/>
      <c r="C820" s="210"/>
      <c r="D820" s="211"/>
      <c r="E820" s="211"/>
      <c r="F820" s="208"/>
      <c r="G820" s="154"/>
      <c r="H820" s="166"/>
      <c r="I820" s="154"/>
      <c r="J820" s="166"/>
      <c r="K820" s="207"/>
      <c r="L820" s="208"/>
      <c r="M820" s="166"/>
      <c r="N820" s="207"/>
      <c r="O820" s="208"/>
      <c r="P820" s="166"/>
      <c r="Q820" s="154"/>
      <c r="R820" s="166"/>
      <c r="S820" s="154"/>
      <c r="T820" s="166"/>
      <c r="U820" s="207"/>
      <c r="V820" s="208"/>
      <c r="W820" s="166"/>
      <c r="X820" s="207"/>
      <c r="Y820" s="208"/>
      <c r="Z820" s="166"/>
      <c r="AA820" s="166"/>
      <c r="AB820" s="55"/>
    </row>
    <row r="821" spans="1:28" x14ac:dyDescent="0.2">
      <c r="A821" s="209"/>
      <c r="B821" s="208"/>
      <c r="C821" s="210"/>
      <c r="D821" s="211"/>
      <c r="E821" s="211"/>
      <c r="F821" s="208"/>
      <c r="G821" s="154"/>
      <c r="H821" s="166"/>
      <c r="I821" s="154"/>
      <c r="J821" s="166"/>
      <c r="K821" s="207"/>
      <c r="L821" s="208"/>
      <c r="M821" s="166"/>
      <c r="N821" s="207"/>
      <c r="O821" s="208"/>
      <c r="P821" s="166"/>
      <c r="Q821" s="154"/>
      <c r="R821" s="166"/>
      <c r="S821" s="154"/>
      <c r="T821" s="166"/>
      <c r="U821" s="207"/>
      <c r="V821" s="208"/>
      <c r="W821" s="166"/>
      <c r="X821" s="207"/>
      <c r="Y821" s="208"/>
      <c r="Z821" s="166"/>
      <c r="AA821" s="166"/>
      <c r="AB821" s="55"/>
    </row>
    <row r="822" spans="1:28" x14ac:dyDescent="0.2">
      <c r="A822" s="209"/>
      <c r="B822" s="208"/>
      <c r="C822" s="210"/>
      <c r="D822" s="211"/>
      <c r="E822" s="211"/>
      <c r="F822" s="208"/>
      <c r="G822" s="154"/>
      <c r="H822" s="166"/>
      <c r="I822" s="154"/>
      <c r="J822" s="166"/>
      <c r="K822" s="207"/>
      <c r="L822" s="208"/>
      <c r="M822" s="166"/>
      <c r="N822" s="207"/>
      <c r="O822" s="208"/>
      <c r="P822" s="166"/>
      <c r="Q822" s="154"/>
      <c r="R822" s="166"/>
      <c r="S822" s="154"/>
      <c r="T822" s="166"/>
      <c r="U822" s="207"/>
      <c r="V822" s="208"/>
      <c r="W822" s="166"/>
      <c r="X822" s="207"/>
      <c r="Y822" s="208"/>
      <c r="Z822" s="166"/>
      <c r="AA822" s="166"/>
      <c r="AB822" s="55"/>
    </row>
    <row r="823" spans="1:28" x14ac:dyDescent="0.2">
      <c r="A823" s="209"/>
      <c r="B823" s="208"/>
      <c r="C823" s="210"/>
      <c r="D823" s="211"/>
      <c r="E823" s="211"/>
      <c r="F823" s="208"/>
      <c r="G823" s="154"/>
      <c r="H823" s="166"/>
      <c r="I823" s="154"/>
      <c r="J823" s="166"/>
      <c r="K823" s="207"/>
      <c r="L823" s="208"/>
      <c r="M823" s="166"/>
      <c r="N823" s="207"/>
      <c r="O823" s="208"/>
      <c r="P823" s="166"/>
      <c r="Q823" s="154"/>
      <c r="R823" s="166"/>
      <c r="S823" s="154"/>
      <c r="T823" s="166"/>
      <c r="U823" s="207"/>
      <c r="V823" s="208"/>
      <c r="W823" s="166"/>
      <c r="X823" s="207"/>
      <c r="Y823" s="208"/>
      <c r="Z823" s="166"/>
      <c r="AA823" s="166"/>
      <c r="AB823" s="55"/>
    </row>
    <row r="824" spans="1:28" x14ac:dyDescent="0.2">
      <c r="A824" s="209"/>
      <c r="B824" s="208"/>
      <c r="C824" s="210"/>
      <c r="D824" s="211"/>
      <c r="E824" s="211"/>
      <c r="F824" s="208"/>
      <c r="G824" s="154"/>
      <c r="H824" s="166"/>
      <c r="I824" s="154"/>
      <c r="J824" s="166"/>
      <c r="K824" s="207"/>
      <c r="L824" s="208"/>
      <c r="M824" s="166"/>
      <c r="N824" s="207"/>
      <c r="O824" s="208"/>
      <c r="P824" s="166"/>
      <c r="Q824" s="154"/>
      <c r="R824" s="166"/>
      <c r="S824" s="154"/>
      <c r="T824" s="166"/>
      <c r="U824" s="207"/>
      <c r="V824" s="208"/>
      <c r="W824" s="166"/>
      <c r="X824" s="207"/>
      <c r="Y824" s="208"/>
      <c r="Z824" s="166"/>
      <c r="AA824" s="166"/>
      <c r="AB824" s="55"/>
    </row>
    <row r="825" spans="1:28" x14ac:dyDescent="0.2">
      <c r="A825" s="209"/>
      <c r="B825" s="208"/>
      <c r="C825" s="210"/>
      <c r="D825" s="211"/>
      <c r="E825" s="211"/>
      <c r="F825" s="208"/>
      <c r="G825" s="154"/>
      <c r="H825" s="166"/>
      <c r="I825" s="154"/>
      <c r="J825" s="166"/>
      <c r="K825" s="207"/>
      <c r="L825" s="208"/>
      <c r="M825" s="166"/>
      <c r="N825" s="207"/>
      <c r="O825" s="208"/>
      <c r="P825" s="166"/>
      <c r="Q825" s="154"/>
      <c r="R825" s="166"/>
      <c r="S825" s="154"/>
      <c r="T825" s="166"/>
      <c r="U825" s="207"/>
      <c r="V825" s="208"/>
      <c r="W825" s="166"/>
      <c r="X825" s="207"/>
      <c r="Y825" s="208"/>
      <c r="Z825" s="166"/>
      <c r="AA825" s="166"/>
      <c r="AB825" s="55"/>
    </row>
    <row r="826" spans="1:28" x14ac:dyDescent="0.2">
      <c r="A826" s="209"/>
      <c r="B826" s="208"/>
      <c r="C826" s="210"/>
      <c r="D826" s="211"/>
      <c r="E826" s="211"/>
      <c r="F826" s="208"/>
      <c r="G826" s="154"/>
      <c r="H826" s="166"/>
      <c r="I826" s="154"/>
      <c r="J826" s="166"/>
      <c r="K826" s="207"/>
      <c r="L826" s="208"/>
      <c r="M826" s="166"/>
      <c r="N826" s="207"/>
      <c r="O826" s="208"/>
      <c r="P826" s="166"/>
      <c r="Q826" s="154"/>
      <c r="R826" s="166"/>
      <c r="S826" s="154"/>
      <c r="T826" s="166"/>
      <c r="U826" s="207"/>
      <c r="V826" s="208"/>
      <c r="W826" s="166"/>
      <c r="X826" s="207"/>
      <c r="Y826" s="208"/>
      <c r="Z826" s="166"/>
      <c r="AA826" s="166"/>
      <c r="AB826" s="55"/>
    </row>
    <row r="827" spans="1:28" x14ac:dyDescent="0.2">
      <c r="A827" s="209"/>
      <c r="B827" s="208"/>
      <c r="C827" s="210"/>
      <c r="D827" s="211"/>
      <c r="E827" s="211"/>
      <c r="F827" s="208"/>
      <c r="G827" s="154"/>
      <c r="H827" s="166"/>
      <c r="I827" s="154"/>
      <c r="J827" s="166"/>
      <c r="K827" s="207"/>
      <c r="L827" s="208"/>
      <c r="M827" s="166"/>
      <c r="N827" s="207"/>
      <c r="O827" s="208"/>
      <c r="P827" s="166"/>
      <c r="Q827" s="154"/>
      <c r="R827" s="166"/>
      <c r="S827" s="154"/>
      <c r="T827" s="166"/>
      <c r="U827" s="207"/>
      <c r="V827" s="208"/>
      <c r="W827" s="166"/>
      <c r="X827" s="207"/>
      <c r="Y827" s="208"/>
      <c r="Z827" s="166"/>
      <c r="AA827" s="166"/>
      <c r="AB827" s="55"/>
    </row>
    <row r="828" spans="1:28" x14ac:dyDescent="0.2">
      <c r="A828" s="209"/>
      <c r="B828" s="208"/>
      <c r="C828" s="210"/>
      <c r="D828" s="211"/>
      <c r="E828" s="211"/>
      <c r="F828" s="208"/>
      <c r="G828" s="154"/>
      <c r="H828" s="166"/>
      <c r="I828" s="154"/>
      <c r="J828" s="166"/>
      <c r="K828" s="207"/>
      <c r="L828" s="208"/>
      <c r="M828" s="166"/>
      <c r="N828" s="207"/>
      <c r="O828" s="208"/>
      <c r="P828" s="166"/>
      <c r="Q828" s="154"/>
      <c r="R828" s="166"/>
      <c r="S828" s="154"/>
      <c r="T828" s="166"/>
      <c r="U828" s="207"/>
      <c r="V828" s="208"/>
      <c r="W828" s="166"/>
      <c r="X828" s="207"/>
      <c r="Y828" s="208"/>
      <c r="Z828" s="166"/>
      <c r="AA828" s="166"/>
      <c r="AB828" s="55"/>
    </row>
    <row r="829" spans="1:28" x14ac:dyDescent="0.2">
      <c r="A829" s="209"/>
      <c r="B829" s="208"/>
      <c r="C829" s="210"/>
      <c r="D829" s="211"/>
      <c r="E829" s="211"/>
      <c r="F829" s="208"/>
      <c r="G829" s="154"/>
      <c r="H829" s="166"/>
      <c r="I829" s="154"/>
      <c r="J829" s="166"/>
      <c r="K829" s="207"/>
      <c r="L829" s="208"/>
      <c r="M829" s="166"/>
      <c r="N829" s="207"/>
      <c r="O829" s="208"/>
      <c r="P829" s="166"/>
      <c r="Q829" s="154"/>
      <c r="R829" s="166"/>
      <c r="S829" s="154"/>
      <c r="T829" s="166"/>
      <c r="U829" s="207"/>
      <c r="V829" s="208"/>
      <c r="W829" s="166"/>
      <c r="X829" s="207"/>
      <c r="Y829" s="208"/>
      <c r="Z829" s="166"/>
      <c r="AA829" s="166"/>
      <c r="AB829" s="55"/>
    </row>
    <row r="830" spans="1:28" x14ac:dyDescent="0.2">
      <c r="A830" s="209"/>
      <c r="B830" s="208"/>
      <c r="C830" s="210"/>
      <c r="D830" s="211"/>
      <c r="E830" s="211"/>
      <c r="F830" s="208"/>
      <c r="G830" s="154"/>
      <c r="H830" s="166"/>
      <c r="I830" s="154"/>
      <c r="J830" s="166"/>
      <c r="K830" s="207"/>
      <c r="L830" s="208"/>
      <c r="M830" s="166"/>
      <c r="N830" s="207"/>
      <c r="O830" s="208"/>
      <c r="P830" s="166"/>
      <c r="Q830" s="154"/>
      <c r="R830" s="166"/>
      <c r="S830" s="154"/>
      <c r="T830" s="166"/>
      <c r="U830" s="207"/>
      <c r="V830" s="208"/>
      <c r="W830" s="166"/>
      <c r="X830" s="207"/>
      <c r="Y830" s="208"/>
      <c r="Z830" s="166"/>
      <c r="AA830" s="166"/>
      <c r="AB830" s="55"/>
    </row>
    <row r="831" spans="1:28" x14ac:dyDescent="0.2">
      <c r="A831" s="209"/>
      <c r="B831" s="208"/>
      <c r="C831" s="210"/>
      <c r="D831" s="211"/>
      <c r="E831" s="211"/>
      <c r="F831" s="208"/>
      <c r="G831" s="154"/>
      <c r="H831" s="166"/>
      <c r="I831" s="154"/>
      <c r="J831" s="166"/>
      <c r="K831" s="207"/>
      <c r="L831" s="208"/>
      <c r="M831" s="166"/>
      <c r="N831" s="207"/>
      <c r="O831" s="208"/>
      <c r="P831" s="166"/>
      <c r="Q831" s="154"/>
      <c r="R831" s="166"/>
      <c r="S831" s="154"/>
      <c r="T831" s="166"/>
      <c r="U831" s="207"/>
      <c r="V831" s="208"/>
      <c r="W831" s="166"/>
      <c r="X831" s="207"/>
      <c r="Y831" s="208"/>
      <c r="Z831" s="166"/>
      <c r="AA831" s="166"/>
      <c r="AB831" s="55"/>
    </row>
    <row r="832" spans="1:28" x14ac:dyDescent="0.2">
      <c r="A832" s="209"/>
      <c r="B832" s="208"/>
      <c r="C832" s="210"/>
      <c r="D832" s="211"/>
      <c r="E832" s="211"/>
      <c r="F832" s="208"/>
      <c r="G832" s="154"/>
      <c r="H832" s="166"/>
      <c r="I832" s="154"/>
      <c r="J832" s="166"/>
      <c r="K832" s="207"/>
      <c r="L832" s="208"/>
      <c r="M832" s="166"/>
      <c r="N832" s="207"/>
      <c r="O832" s="208"/>
      <c r="P832" s="166"/>
      <c r="Q832" s="154"/>
      <c r="R832" s="166"/>
      <c r="S832" s="154"/>
      <c r="T832" s="166"/>
      <c r="U832" s="207"/>
      <c r="V832" s="208"/>
      <c r="W832" s="166"/>
      <c r="X832" s="207"/>
      <c r="Y832" s="208"/>
      <c r="Z832" s="166"/>
      <c r="AA832" s="166"/>
      <c r="AB832" s="55"/>
    </row>
    <row r="833" spans="1:28" x14ac:dyDescent="0.2">
      <c r="A833" s="209"/>
      <c r="B833" s="208"/>
      <c r="C833" s="210"/>
      <c r="D833" s="211"/>
      <c r="E833" s="211"/>
      <c r="F833" s="208"/>
      <c r="G833" s="154"/>
      <c r="H833" s="166"/>
      <c r="I833" s="154"/>
      <c r="J833" s="166"/>
      <c r="K833" s="207"/>
      <c r="L833" s="208"/>
      <c r="M833" s="166"/>
      <c r="N833" s="207"/>
      <c r="O833" s="208"/>
      <c r="P833" s="166"/>
      <c r="Q833" s="154"/>
      <c r="R833" s="166"/>
      <c r="S833" s="154"/>
      <c r="T833" s="166"/>
      <c r="U833" s="207"/>
      <c r="V833" s="208"/>
      <c r="W833" s="166"/>
      <c r="X833" s="207"/>
      <c r="Y833" s="208"/>
      <c r="Z833" s="166"/>
      <c r="AA833" s="166"/>
      <c r="AB833" s="55"/>
    </row>
    <row r="834" spans="1:28" x14ac:dyDescent="0.2">
      <c r="A834" s="209"/>
      <c r="B834" s="208"/>
      <c r="C834" s="210"/>
      <c r="D834" s="211"/>
      <c r="E834" s="211"/>
      <c r="F834" s="208"/>
      <c r="G834" s="154"/>
      <c r="H834" s="166"/>
      <c r="I834" s="154"/>
      <c r="J834" s="166"/>
      <c r="K834" s="207"/>
      <c r="L834" s="208"/>
      <c r="M834" s="166"/>
      <c r="N834" s="207"/>
      <c r="O834" s="208"/>
      <c r="P834" s="166"/>
      <c r="Q834" s="154"/>
      <c r="R834" s="166"/>
      <c r="S834" s="154"/>
      <c r="T834" s="166"/>
      <c r="U834" s="207"/>
      <c r="V834" s="208"/>
      <c r="W834" s="166"/>
      <c r="X834" s="207"/>
      <c r="Y834" s="208"/>
      <c r="Z834" s="166"/>
      <c r="AA834" s="166"/>
      <c r="AB834" s="55"/>
    </row>
    <row r="835" spans="1:28" x14ac:dyDescent="0.2">
      <c r="A835" s="209"/>
      <c r="B835" s="208"/>
      <c r="C835" s="210"/>
      <c r="D835" s="211"/>
      <c r="E835" s="211"/>
      <c r="F835" s="208"/>
      <c r="G835" s="154"/>
      <c r="H835" s="166"/>
      <c r="I835" s="154"/>
      <c r="J835" s="166"/>
      <c r="K835" s="207"/>
      <c r="L835" s="208"/>
      <c r="M835" s="166"/>
      <c r="N835" s="207"/>
      <c r="O835" s="208"/>
      <c r="P835" s="166"/>
      <c r="Q835" s="154"/>
      <c r="R835" s="166"/>
      <c r="S835" s="154"/>
      <c r="T835" s="166"/>
      <c r="U835" s="207"/>
      <c r="V835" s="208"/>
      <c r="W835" s="166"/>
      <c r="X835" s="207"/>
      <c r="Y835" s="208"/>
      <c r="Z835" s="166"/>
      <c r="AA835" s="166"/>
      <c r="AB835" s="55"/>
    </row>
    <row r="836" spans="1:28" x14ac:dyDescent="0.2">
      <c r="A836" s="209"/>
      <c r="B836" s="208"/>
      <c r="C836" s="210"/>
      <c r="D836" s="211"/>
      <c r="E836" s="211"/>
      <c r="F836" s="208"/>
      <c r="G836" s="154"/>
      <c r="H836" s="166"/>
      <c r="I836" s="154"/>
      <c r="J836" s="166"/>
      <c r="K836" s="207"/>
      <c r="L836" s="208"/>
      <c r="M836" s="166"/>
      <c r="N836" s="207"/>
      <c r="O836" s="208"/>
      <c r="P836" s="166"/>
      <c r="Q836" s="154"/>
      <c r="R836" s="166"/>
      <c r="S836" s="154"/>
      <c r="T836" s="166"/>
      <c r="U836" s="207"/>
      <c r="V836" s="208"/>
      <c r="W836" s="166"/>
      <c r="X836" s="207"/>
      <c r="Y836" s="208"/>
      <c r="Z836" s="166"/>
      <c r="AA836" s="166"/>
      <c r="AB836" s="55"/>
    </row>
    <row r="837" spans="1:28" x14ac:dyDescent="0.2">
      <c r="A837" s="209"/>
      <c r="B837" s="208"/>
      <c r="C837" s="210"/>
      <c r="D837" s="211"/>
      <c r="E837" s="211"/>
      <c r="F837" s="208"/>
      <c r="G837" s="154"/>
      <c r="H837" s="166"/>
      <c r="I837" s="154"/>
      <c r="J837" s="166"/>
      <c r="K837" s="207"/>
      <c r="L837" s="208"/>
      <c r="M837" s="166"/>
      <c r="N837" s="207"/>
      <c r="O837" s="208"/>
      <c r="P837" s="166"/>
      <c r="Q837" s="154"/>
      <c r="R837" s="166"/>
      <c r="S837" s="154"/>
      <c r="T837" s="166"/>
      <c r="U837" s="207"/>
      <c r="V837" s="208"/>
      <c r="W837" s="166"/>
      <c r="X837" s="207"/>
      <c r="Y837" s="208"/>
      <c r="Z837" s="166"/>
      <c r="AA837" s="166"/>
      <c r="AB837" s="55"/>
    </row>
    <row r="838" spans="1:28" x14ac:dyDescent="0.2">
      <c r="A838" s="209"/>
      <c r="B838" s="208"/>
      <c r="C838" s="210"/>
      <c r="D838" s="211"/>
      <c r="E838" s="211"/>
      <c r="F838" s="208"/>
      <c r="G838" s="154"/>
      <c r="H838" s="166"/>
      <c r="I838" s="154"/>
      <c r="J838" s="166"/>
      <c r="K838" s="207"/>
      <c r="L838" s="208"/>
      <c r="M838" s="166"/>
      <c r="N838" s="207"/>
      <c r="O838" s="208"/>
      <c r="P838" s="166"/>
      <c r="Q838" s="154"/>
      <c r="R838" s="166"/>
      <c r="S838" s="154"/>
      <c r="T838" s="166"/>
      <c r="U838" s="207"/>
      <c r="V838" s="208"/>
      <c r="W838" s="166"/>
      <c r="X838" s="207"/>
      <c r="Y838" s="208"/>
      <c r="Z838" s="166"/>
      <c r="AA838" s="166"/>
      <c r="AB838" s="55"/>
    </row>
    <row r="839" spans="1:28" x14ac:dyDescent="0.2">
      <c r="A839" s="209"/>
      <c r="B839" s="208"/>
      <c r="C839" s="210"/>
      <c r="D839" s="211"/>
      <c r="E839" s="211"/>
      <c r="F839" s="208"/>
      <c r="G839" s="154"/>
      <c r="H839" s="166"/>
      <c r="I839" s="154"/>
      <c r="J839" s="166"/>
      <c r="K839" s="207"/>
      <c r="L839" s="208"/>
      <c r="M839" s="166"/>
      <c r="N839" s="207"/>
      <c r="O839" s="208"/>
      <c r="P839" s="166"/>
      <c r="Q839" s="154"/>
      <c r="R839" s="166"/>
      <c r="S839" s="154"/>
      <c r="T839" s="166"/>
      <c r="U839" s="207"/>
      <c r="V839" s="208"/>
      <c r="W839" s="166"/>
      <c r="X839" s="207"/>
      <c r="Y839" s="208"/>
      <c r="Z839" s="166"/>
      <c r="AA839" s="166"/>
      <c r="AB839" s="55"/>
    </row>
    <row r="840" spans="1:28" x14ac:dyDescent="0.2">
      <c r="A840" s="212"/>
      <c r="B840" s="213"/>
      <c r="C840" s="214"/>
      <c r="D840" s="215"/>
      <c r="E840" s="215"/>
      <c r="F840" s="216"/>
      <c r="G840" s="154"/>
      <c r="H840" s="166"/>
      <c r="I840" s="154"/>
      <c r="J840" s="166"/>
      <c r="K840" s="217"/>
      <c r="L840" s="218"/>
      <c r="M840" s="166"/>
      <c r="N840" s="217"/>
      <c r="O840" s="218"/>
      <c r="P840" s="166"/>
      <c r="Q840" s="154"/>
      <c r="R840" s="166"/>
      <c r="S840" s="154"/>
      <c r="T840" s="166"/>
      <c r="U840" s="217"/>
      <c r="V840" s="218"/>
      <c r="W840" s="166"/>
      <c r="X840" s="217"/>
      <c r="Y840" s="218"/>
      <c r="Z840" s="166"/>
      <c r="AA840" s="166"/>
      <c r="AB840" s="55"/>
    </row>
    <row r="841" spans="1:28" x14ac:dyDescent="0.2">
      <c r="A841" s="209"/>
      <c r="B841" s="208"/>
      <c r="C841" s="210"/>
      <c r="D841" s="211"/>
      <c r="E841" s="211"/>
      <c r="F841" s="208"/>
      <c r="G841" s="154"/>
      <c r="H841" s="166"/>
      <c r="I841" s="154"/>
      <c r="J841" s="166"/>
      <c r="K841" s="207"/>
      <c r="L841" s="208"/>
      <c r="M841" s="166"/>
      <c r="N841" s="207"/>
      <c r="O841" s="208"/>
      <c r="P841" s="166"/>
      <c r="Q841" s="154"/>
      <c r="R841" s="166"/>
      <c r="S841" s="154"/>
      <c r="T841" s="166"/>
      <c r="U841" s="207"/>
      <c r="V841" s="208"/>
      <c r="W841" s="166"/>
      <c r="X841" s="207"/>
      <c r="Y841" s="208"/>
      <c r="Z841" s="166"/>
      <c r="AA841" s="166"/>
      <c r="AB841" s="55"/>
    </row>
    <row r="842" spans="1:28" x14ac:dyDescent="0.2">
      <c r="A842" s="209"/>
      <c r="B842" s="208"/>
      <c r="C842" s="210"/>
      <c r="D842" s="211"/>
      <c r="E842" s="211"/>
      <c r="F842" s="208"/>
      <c r="G842" s="154"/>
      <c r="H842" s="166"/>
      <c r="I842" s="154"/>
      <c r="J842" s="166"/>
      <c r="K842" s="207"/>
      <c r="L842" s="208"/>
      <c r="M842" s="166"/>
      <c r="N842" s="207"/>
      <c r="O842" s="208"/>
      <c r="P842" s="166"/>
      <c r="Q842" s="154"/>
      <c r="R842" s="166"/>
      <c r="S842" s="154"/>
      <c r="T842" s="166"/>
      <c r="U842" s="207"/>
      <c r="V842" s="208"/>
      <c r="W842" s="166"/>
      <c r="X842" s="207"/>
      <c r="Y842" s="208"/>
      <c r="Z842" s="166"/>
      <c r="AA842" s="166"/>
      <c r="AB842" s="55"/>
    </row>
    <row r="843" spans="1:28" x14ac:dyDescent="0.2">
      <c r="A843" s="209"/>
      <c r="B843" s="208"/>
      <c r="C843" s="210"/>
      <c r="D843" s="211"/>
      <c r="E843" s="211"/>
      <c r="F843" s="208"/>
      <c r="G843" s="154"/>
      <c r="H843" s="166"/>
      <c r="I843" s="154"/>
      <c r="J843" s="166"/>
      <c r="K843" s="207"/>
      <c r="L843" s="208"/>
      <c r="M843" s="166"/>
      <c r="N843" s="207"/>
      <c r="O843" s="208"/>
      <c r="P843" s="166"/>
      <c r="Q843" s="154"/>
      <c r="R843" s="166"/>
      <c r="S843" s="154"/>
      <c r="T843" s="166"/>
      <c r="U843" s="207"/>
      <c r="V843" s="208"/>
      <c r="W843" s="166"/>
      <c r="X843" s="207"/>
      <c r="Y843" s="208"/>
      <c r="Z843" s="166"/>
      <c r="AA843" s="166"/>
      <c r="AB843" s="55"/>
    </row>
    <row r="844" spans="1:28" x14ac:dyDescent="0.2">
      <c r="A844" s="209"/>
      <c r="B844" s="208"/>
      <c r="C844" s="210"/>
      <c r="D844" s="211"/>
      <c r="E844" s="211"/>
      <c r="F844" s="208"/>
      <c r="G844" s="154"/>
      <c r="H844" s="166"/>
      <c r="I844" s="154"/>
      <c r="J844" s="166"/>
      <c r="K844" s="207"/>
      <c r="L844" s="208"/>
      <c r="M844" s="166"/>
      <c r="N844" s="207"/>
      <c r="O844" s="208"/>
      <c r="P844" s="166"/>
      <c r="Q844" s="154"/>
      <c r="R844" s="166"/>
      <c r="S844" s="154"/>
      <c r="T844" s="166"/>
      <c r="U844" s="207"/>
      <c r="V844" s="208"/>
      <c r="W844" s="166"/>
      <c r="X844" s="207"/>
      <c r="Y844" s="208"/>
      <c r="Z844" s="166"/>
      <c r="AA844" s="166"/>
      <c r="AB844" s="55"/>
    </row>
    <row r="845" spans="1:28" x14ac:dyDescent="0.2">
      <c r="A845" s="209"/>
      <c r="B845" s="208"/>
      <c r="C845" s="210"/>
      <c r="D845" s="211"/>
      <c r="E845" s="211"/>
      <c r="F845" s="208"/>
      <c r="G845" s="154"/>
      <c r="H845" s="166"/>
      <c r="I845" s="154"/>
      <c r="J845" s="166"/>
      <c r="K845" s="207"/>
      <c r="L845" s="208"/>
      <c r="M845" s="166"/>
      <c r="N845" s="207"/>
      <c r="O845" s="208"/>
      <c r="P845" s="166"/>
      <c r="Q845" s="154"/>
      <c r="R845" s="166"/>
      <c r="S845" s="154"/>
      <c r="T845" s="166"/>
      <c r="U845" s="207"/>
      <c r="V845" s="208"/>
      <c r="W845" s="166"/>
      <c r="X845" s="207"/>
      <c r="Y845" s="208"/>
      <c r="Z845" s="166"/>
      <c r="AA845" s="166"/>
      <c r="AB845" s="55"/>
    </row>
    <row r="846" spans="1:28" x14ac:dyDescent="0.2">
      <c r="A846" s="209"/>
      <c r="B846" s="208"/>
      <c r="C846" s="210"/>
      <c r="D846" s="211"/>
      <c r="E846" s="211"/>
      <c r="F846" s="208"/>
      <c r="G846" s="154"/>
      <c r="H846" s="166"/>
      <c r="I846" s="154"/>
      <c r="J846" s="166"/>
      <c r="K846" s="207"/>
      <c r="L846" s="208"/>
      <c r="M846" s="166"/>
      <c r="N846" s="207"/>
      <c r="O846" s="208"/>
      <c r="P846" s="166"/>
      <c r="Q846" s="154"/>
      <c r="R846" s="166"/>
      <c r="S846" s="154"/>
      <c r="T846" s="166"/>
      <c r="U846" s="207"/>
      <c r="V846" s="208"/>
      <c r="W846" s="166"/>
      <c r="X846" s="207"/>
      <c r="Y846" s="208"/>
      <c r="Z846" s="166"/>
      <c r="AA846" s="166"/>
      <c r="AB846" s="55"/>
    </row>
    <row r="847" spans="1:28" x14ac:dyDescent="0.2">
      <c r="A847" s="209"/>
      <c r="B847" s="208"/>
      <c r="C847" s="210"/>
      <c r="D847" s="211"/>
      <c r="E847" s="211"/>
      <c r="F847" s="208"/>
      <c r="G847" s="154"/>
      <c r="H847" s="166"/>
      <c r="I847" s="154"/>
      <c r="J847" s="166"/>
      <c r="K847" s="207"/>
      <c r="L847" s="208"/>
      <c r="M847" s="166"/>
      <c r="N847" s="207"/>
      <c r="O847" s="208"/>
      <c r="P847" s="166"/>
      <c r="Q847" s="154"/>
      <c r="R847" s="166"/>
      <c r="S847" s="154"/>
      <c r="T847" s="166"/>
      <c r="U847" s="207"/>
      <c r="V847" s="208"/>
      <c r="W847" s="166"/>
      <c r="X847" s="207"/>
      <c r="Y847" s="208"/>
      <c r="Z847" s="166"/>
      <c r="AA847" s="166"/>
      <c r="AB847" s="55"/>
    </row>
    <row r="848" spans="1:28" x14ac:dyDescent="0.2">
      <c r="A848" s="156"/>
      <c r="B848" s="155"/>
      <c r="C848" s="157"/>
      <c r="D848" s="158"/>
      <c r="E848" s="158"/>
      <c r="F848" s="155"/>
      <c r="G848" s="154"/>
      <c r="H848" s="166"/>
      <c r="I848" s="154"/>
      <c r="J848" s="166"/>
      <c r="K848" s="154"/>
      <c r="L848" s="155"/>
      <c r="M848" s="166"/>
      <c r="N848" s="154"/>
      <c r="O848" s="155"/>
      <c r="P848" s="166"/>
      <c r="Q848" s="154"/>
      <c r="R848" s="166"/>
      <c r="S848" s="154"/>
      <c r="T848" s="166"/>
      <c r="U848" s="154"/>
      <c r="V848" s="155"/>
      <c r="W848" s="166"/>
      <c r="X848" s="154"/>
      <c r="Y848" s="155"/>
      <c r="Z848" s="166"/>
      <c r="AA848" s="166"/>
      <c r="AB848" s="55"/>
    </row>
    <row r="849" spans="1:28" x14ac:dyDescent="0.2">
      <c r="A849" s="209"/>
      <c r="B849" s="208"/>
      <c r="C849" s="210"/>
      <c r="D849" s="211"/>
      <c r="E849" s="211"/>
      <c r="F849" s="208"/>
      <c r="G849" s="154"/>
      <c r="H849" s="166"/>
      <c r="I849" s="154"/>
      <c r="J849" s="166"/>
      <c r="K849" s="207"/>
      <c r="L849" s="208"/>
      <c r="M849" s="166"/>
      <c r="N849" s="207"/>
      <c r="O849" s="208"/>
      <c r="P849" s="166"/>
      <c r="Q849" s="154"/>
      <c r="R849" s="166"/>
      <c r="S849" s="154"/>
      <c r="T849" s="166"/>
      <c r="U849" s="207"/>
      <c r="V849" s="208"/>
      <c r="W849" s="166"/>
      <c r="X849" s="207"/>
      <c r="Y849" s="208"/>
      <c r="Z849" s="166"/>
      <c r="AA849" s="166"/>
      <c r="AB849" s="55"/>
    </row>
    <row r="850" spans="1:28" x14ac:dyDescent="0.2">
      <c r="A850" s="209"/>
      <c r="B850" s="208"/>
      <c r="C850" s="210"/>
      <c r="D850" s="211"/>
      <c r="E850" s="211"/>
      <c r="F850" s="208"/>
      <c r="G850" s="154"/>
      <c r="H850" s="166"/>
      <c r="I850" s="154"/>
      <c r="J850" s="166"/>
      <c r="K850" s="207"/>
      <c r="L850" s="208"/>
      <c r="M850" s="166"/>
      <c r="N850" s="207"/>
      <c r="O850" s="208"/>
      <c r="P850" s="166"/>
      <c r="Q850" s="154"/>
      <c r="R850" s="166"/>
      <c r="S850" s="154"/>
      <c r="T850" s="166"/>
      <c r="U850" s="207"/>
      <c r="V850" s="208"/>
      <c r="W850" s="166"/>
      <c r="X850" s="207"/>
      <c r="Y850" s="208"/>
      <c r="Z850" s="166"/>
      <c r="AA850" s="166"/>
      <c r="AB850" s="55"/>
    </row>
    <row r="851" spans="1:28" x14ac:dyDescent="0.2">
      <c r="A851" s="209"/>
      <c r="B851" s="208"/>
      <c r="C851" s="210"/>
      <c r="D851" s="211"/>
      <c r="E851" s="211"/>
      <c r="F851" s="208"/>
      <c r="G851" s="154"/>
      <c r="H851" s="166"/>
      <c r="I851" s="154"/>
      <c r="J851" s="166"/>
      <c r="K851" s="207"/>
      <c r="L851" s="208"/>
      <c r="M851" s="166"/>
      <c r="N851" s="207"/>
      <c r="O851" s="208"/>
      <c r="P851" s="166"/>
      <c r="Q851" s="154"/>
      <c r="R851" s="166"/>
      <c r="S851" s="154"/>
      <c r="T851" s="166"/>
      <c r="U851" s="207"/>
      <c r="V851" s="208"/>
      <c r="W851" s="166"/>
      <c r="X851" s="207"/>
      <c r="Y851" s="208"/>
      <c r="Z851" s="166"/>
      <c r="AA851" s="166"/>
      <c r="AB851" s="55"/>
    </row>
    <row r="852" spans="1:28" x14ac:dyDescent="0.2">
      <c r="A852" s="209"/>
      <c r="B852" s="208"/>
      <c r="C852" s="210"/>
      <c r="D852" s="211"/>
      <c r="E852" s="211"/>
      <c r="F852" s="208"/>
      <c r="G852" s="154"/>
      <c r="H852" s="166"/>
      <c r="I852" s="154"/>
      <c r="J852" s="166"/>
      <c r="K852" s="207"/>
      <c r="L852" s="208"/>
      <c r="M852" s="166"/>
      <c r="N852" s="207"/>
      <c r="O852" s="208"/>
      <c r="P852" s="166"/>
      <c r="Q852" s="154"/>
      <c r="R852" s="166"/>
      <c r="S852" s="154"/>
      <c r="T852" s="166"/>
      <c r="U852" s="207"/>
      <c r="V852" s="208"/>
      <c r="W852" s="166"/>
      <c r="X852" s="207"/>
      <c r="Y852" s="208"/>
      <c r="Z852" s="166"/>
      <c r="AA852" s="166"/>
      <c r="AB852" s="55"/>
    </row>
    <row r="853" spans="1:28" x14ac:dyDescent="0.2">
      <c r="A853" s="209"/>
      <c r="B853" s="208"/>
      <c r="C853" s="210"/>
      <c r="D853" s="211"/>
      <c r="E853" s="211"/>
      <c r="F853" s="208"/>
      <c r="G853" s="154"/>
      <c r="H853" s="166"/>
      <c r="I853" s="154"/>
      <c r="J853" s="166"/>
      <c r="K853" s="207"/>
      <c r="L853" s="208"/>
      <c r="M853" s="166"/>
      <c r="N853" s="207"/>
      <c r="O853" s="208"/>
      <c r="P853" s="166"/>
      <c r="Q853" s="154"/>
      <c r="R853" s="166"/>
      <c r="S853" s="154"/>
      <c r="T853" s="166"/>
      <c r="U853" s="207"/>
      <c r="V853" s="208"/>
      <c r="W853" s="166"/>
      <c r="X853" s="207"/>
      <c r="Y853" s="208"/>
      <c r="Z853" s="166"/>
      <c r="AA853" s="166"/>
      <c r="AB853" s="55"/>
    </row>
    <row r="854" spans="1:28" x14ac:dyDescent="0.2">
      <c r="A854" s="209"/>
      <c r="B854" s="208"/>
      <c r="C854" s="210"/>
      <c r="D854" s="211"/>
      <c r="E854" s="211"/>
      <c r="F854" s="208"/>
      <c r="G854" s="154"/>
      <c r="H854" s="166"/>
      <c r="I854" s="154"/>
      <c r="J854" s="166"/>
      <c r="K854" s="207"/>
      <c r="L854" s="208"/>
      <c r="M854" s="166"/>
      <c r="N854" s="207"/>
      <c r="O854" s="208"/>
      <c r="P854" s="166"/>
      <c r="Q854" s="154"/>
      <c r="R854" s="166"/>
      <c r="S854" s="154"/>
      <c r="T854" s="166"/>
      <c r="U854" s="207"/>
      <c r="V854" s="208"/>
      <c r="W854" s="166"/>
      <c r="X854" s="207"/>
      <c r="Y854" s="208"/>
      <c r="Z854" s="166"/>
      <c r="AA854" s="166"/>
      <c r="AB854" s="55"/>
    </row>
    <row r="855" spans="1:28" x14ac:dyDescent="0.2">
      <c r="A855" s="209"/>
      <c r="B855" s="208"/>
      <c r="C855" s="210"/>
      <c r="D855" s="211"/>
      <c r="E855" s="211"/>
      <c r="F855" s="208"/>
      <c r="G855" s="154"/>
      <c r="H855" s="166"/>
      <c r="I855" s="154"/>
      <c r="J855" s="166"/>
      <c r="K855" s="207"/>
      <c r="L855" s="208"/>
      <c r="M855" s="166"/>
      <c r="N855" s="207"/>
      <c r="O855" s="208"/>
      <c r="P855" s="166"/>
      <c r="Q855" s="154"/>
      <c r="R855" s="166"/>
      <c r="S855" s="154"/>
      <c r="T855" s="166"/>
      <c r="U855" s="207"/>
      <c r="V855" s="208"/>
      <c r="W855" s="166"/>
      <c r="X855" s="207"/>
      <c r="Y855" s="208"/>
      <c r="Z855" s="166"/>
      <c r="AA855" s="166"/>
      <c r="AB855" s="55"/>
    </row>
    <row r="856" spans="1:28" x14ac:dyDescent="0.2">
      <c r="A856" s="209"/>
      <c r="B856" s="208"/>
      <c r="C856" s="210"/>
      <c r="D856" s="211"/>
      <c r="E856" s="211"/>
      <c r="F856" s="208"/>
      <c r="G856" s="154"/>
      <c r="H856" s="166"/>
      <c r="I856" s="154"/>
      <c r="J856" s="166"/>
      <c r="K856" s="207"/>
      <c r="L856" s="208"/>
      <c r="M856" s="166"/>
      <c r="N856" s="207"/>
      <c r="O856" s="208"/>
      <c r="P856" s="166"/>
      <c r="Q856" s="154"/>
      <c r="R856" s="166"/>
      <c r="S856" s="154"/>
      <c r="T856" s="166"/>
      <c r="U856" s="207"/>
      <c r="V856" s="208"/>
      <c r="W856" s="166"/>
      <c r="X856" s="207"/>
      <c r="Y856" s="208"/>
      <c r="Z856" s="166"/>
      <c r="AA856" s="166"/>
      <c r="AB856" s="55"/>
    </row>
    <row r="857" spans="1:28" x14ac:dyDescent="0.2">
      <c r="A857" s="209"/>
      <c r="B857" s="208"/>
      <c r="C857" s="210"/>
      <c r="D857" s="211"/>
      <c r="E857" s="211"/>
      <c r="F857" s="208"/>
      <c r="G857" s="154"/>
      <c r="H857" s="166"/>
      <c r="I857" s="154"/>
      <c r="J857" s="166"/>
      <c r="K857" s="207"/>
      <c r="L857" s="208"/>
      <c r="M857" s="166"/>
      <c r="N857" s="207"/>
      <c r="O857" s="208"/>
      <c r="P857" s="166"/>
      <c r="Q857" s="154"/>
      <c r="R857" s="166"/>
      <c r="S857" s="154"/>
      <c r="T857" s="166"/>
      <c r="U857" s="207"/>
      <c r="V857" s="208"/>
      <c r="W857" s="166"/>
      <c r="X857" s="207"/>
      <c r="Y857" s="208"/>
      <c r="Z857" s="166"/>
      <c r="AA857" s="166"/>
      <c r="AB857" s="55"/>
    </row>
    <row r="858" spans="1:28" x14ac:dyDescent="0.2">
      <c r="A858" s="209"/>
      <c r="B858" s="208"/>
      <c r="C858" s="210"/>
      <c r="D858" s="211"/>
      <c r="E858" s="211"/>
      <c r="F858" s="208"/>
      <c r="G858" s="154"/>
      <c r="H858" s="166"/>
      <c r="I858" s="154"/>
      <c r="J858" s="166"/>
      <c r="K858" s="207"/>
      <c r="L858" s="208"/>
      <c r="M858" s="166"/>
      <c r="N858" s="207"/>
      <c r="O858" s="208"/>
      <c r="P858" s="166"/>
      <c r="Q858" s="154"/>
      <c r="R858" s="166"/>
      <c r="S858" s="154"/>
      <c r="T858" s="166"/>
      <c r="U858" s="207"/>
      <c r="V858" s="208"/>
      <c r="W858" s="166"/>
      <c r="X858" s="207"/>
      <c r="Y858" s="208"/>
      <c r="Z858" s="166"/>
      <c r="AA858" s="166"/>
      <c r="AB858" s="55"/>
    </row>
    <row r="859" spans="1:28" x14ac:dyDescent="0.2">
      <c r="A859" s="209"/>
      <c r="B859" s="208"/>
      <c r="C859" s="210"/>
      <c r="D859" s="211"/>
      <c r="E859" s="211"/>
      <c r="F859" s="208"/>
      <c r="G859" s="154"/>
      <c r="H859" s="166"/>
      <c r="I859" s="154"/>
      <c r="J859" s="166"/>
      <c r="K859" s="207"/>
      <c r="L859" s="208"/>
      <c r="M859" s="166"/>
      <c r="N859" s="207"/>
      <c r="O859" s="208"/>
      <c r="P859" s="166"/>
      <c r="Q859" s="154"/>
      <c r="R859" s="166"/>
      <c r="S859" s="154"/>
      <c r="T859" s="166"/>
      <c r="U859" s="207"/>
      <c r="V859" s="208"/>
      <c r="W859" s="166"/>
      <c r="X859" s="207"/>
      <c r="Y859" s="208"/>
      <c r="Z859" s="166"/>
      <c r="AA859" s="166"/>
      <c r="AB859" s="144"/>
    </row>
    <row r="860" spans="1:28" x14ac:dyDescent="0.2">
      <c r="A860" s="209"/>
      <c r="B860" s="208"/>
      <c r="C860" s="210"/>
      <c r="D860" s="211"/>
      <c r="E860" s="211"/>
      <c r="F860" s="208"/>
      <c r="G860" s="154"/>
      <c r="H860" s="166"/>
      <c r="I860" s="154"/>
      <c r="J860" s="166"/>
      <c r="K860" s="207"/>
      <c r="L860" s="208"/>
      <c r="M860" s="166"/>
      <c r="N860" s="207"/>
      <c r="O860" s="208"/>
      <c r="P860" s="166"/>
      <c r="Q860" s="154"/>
      <c r="R860" s="166"/>
      <c r="S860" s="154"/>
      <c r="T860" s="166"/>
      <c r="U860" s="207"/>
      <c r="V860" s="208"/>
      <c r="W860" s="166"/>
      <c r="X860" s="207"/>
      <c r="Y860" s="208"/>
      <c r="Z860" s="166"/>
      <c r="AA860" s="166"/>
      <c r="AB860" s="144"/>
    </row>
    <row r="861" spans="1:28" x14ac:dyDescent="0.2">
      <c r="A861" s="209"/>
      <c r="B861" s="208"/>
      <c r="C861" s="210"/>
      <c r="D861" s="211"/>
      <c r="E861" s="211"/>
      <c r="F861" s="208"/>
      <c r="G861" s="154"/>
      <c r="H861" s="166"/>
      <c r="I861" s="154"/>
      <c r="J861" s="166"/>
      <c r="K861" s="207"/>
      <c r="L861" s="208"/>
      <c r="M861" s="166"/>
      <c r="N861" s="207"/>
      <c r="O861" s="208"/>
      <c r="P861" s="166"/>
      <c r="Q861" s="154"/>
      <c r="R861" s="166"/>
      <c r="S861" s="154"/>
      <c r="T861" s="166"/>
      <c r="U861" s="207"/>
      <c r="V861" s="208"/>
      <c r="W861" s="166"/>
      <c r="X861" s="207"/>
      <c r="Y861" s="208"/>
      <c r="Z861" s="166"/>
      <c r="AA861" s="166"/>
      <c r="AB861" s="144"/>
    </row>
    <row r="862" spans="1:28" x14ac:dyDescent="0.2">
      <c r="A862" s="209"/>
      <c r="B862" s="208"/>
      <c r="C862" s="210"/>
      <c r="D862" s="211"/>
      <c r="E862" s="211"/>
      <c r="F862" s="208"/>
      <c r="G862" s="154"/>
      <c r="H862" s="166"/>
      <c r="I862" s="154"/>
      <c r="J862" s="166"/>
      <c r="K862" s="207"/>
      <c r="L862" s="208"/>
      <c r="M862" s="166"/>
      <c r="N862" s="207"/>
      <c r="O862" s="208"/>
      <c r="P862" s="166"/>
      <c r="Q862" s="154"/>
      <c r="R862" s="166"/>
      <c r="S862" s="154"/>
      <c r="T862" s="166"/>
      <c r="U862" s="207"/>
      <c r="V862" s="208"/>
      <c r="W862" s="166"/>
      <c r="X862" s="207"/>
      <c r="Y862" s="208"/>
      <c r="Z862" s="166"/>
      <c r="AA862" s="166"/>
      <c r="AB862" s="55"/>
    </row>
    <row r="863" spans="1:28" x14ac:dyDescent="0.2">
      <c r="A863" s="209"/>
      <c r="B863" s="208"/>
      <c r="C863" s="210"/>
      <c r="D863" s="211"/>
      <c r="E863" s="211"/>
      <c r="F863" s="208"/>
      <c r="G863" s="154"/>
      <c r="H863" s="166"/>
      <c r="I863" s="154"/>
      <c r="J863" s="166"/>
      <c r="K863" s="207"/>
      <c r="L863" s="208"/>
      <c r="M863" s="166"/>
      <c r="N863" s="207"/>
      <c r="O863" s="208"/>
      <c r="P863" s="166"/>
      <c r="Q863" s="154"/>
      <c r="R863" s="166"/>
      <c r="S863" s="154"/>
      <c r="T863" s="166"/>
      <c r="U863" s="207"/>
      <c r="V863" s="208"/>
      <c r="W863" s="166"/>
      <c r="X863" s="207"/>
      <c r="Y863" s="208"/>
      <c r="Z863" s="166"/>
      <c r="AA863" s="166"/>
      <c r="AB863" s="55"/>
    </row>
    <row r="864" spans="1:28" x14ac:dyDescent="0.2">
      <c r="A864" s="209"/>
      <c r="B864" s="208"/>
      <c r="C864" s="210"/>
      <c r="D864" s="211"/>
      <c r="E864" s="211"/>
      <c r="F864" s="208"/>
      <c r="G864" s="154"/>
      <c r="H864" s="166"/>
      <c r="I864" s="154"/>
      <c r="J864" s="166"/>
      <c r="K864" s="207"/>
      <c r="L864" s="208"/>
      <c r="M864" s="166"/>
      <c r="N864" s="207"/>
      <c r="O864" s="208"/>
      <c r="P864" s="166"/>
      <c r="Q864" s="154"/>
      <c r="R864" s="166"/>
      <c r="S864" s="154"/>
      <c r="T864" s="166"/>
      <c r="U864" s="207"/>
      <c r="V864" s="208"/>
      <c r="W864" s="166"/>
      <c r="X864" s="207"/>
      <c r="Y864" s="208"/>
      <c r="Z864" s="166"/>
      <c r="AA864" s="166"/>
      <c r="AB864" s="55"/>
    </row>
    <row r="865" spans="1:28" x14ac:dyDescent="0.2">
      <c r="A865" s="209"/>
      <c r="B865" s="208"/>
      <c r="C865" s="210"/>
      <c r="D865" s="211"/>
      <c r="E865" s="211"/>
      <c r="F865" s="208"/>
      <c r="G865" s="154"/>
      <c r="H865" s="166"/>
      <c r="I865" s="154"/>
      <c r="J865" s="166"/>
      <c r="K865" s="207"/>
      <c r="L865" s="208"/>
      <c r="M865" s="166"/>
      <c r="N865" s="207"/>
      <c r="O865" s="208"/>
      <c r="P865" s="166"/>
      <c r="Q865" s="154"/>
      <c r="R865" s="166"/>
      <c r="S865" s="154"/>
      <c r="T865" s="166"/>
      <c r="U865" s="207"/>
      <c r="V865" s="208"/>
      <c r="W865" s="166"/>
      <c r="X865" s="207"/>
      <c r="Y865" s="208"/>
      <c r="Z865" s="166"/>
      <c r="AA865" s="166"/>
      <c r="AB865" s="140"/>
    </row>
    <row r="866" spans="1:28" x14ac:dyDescent="0.2">
      <c r="A866" s="209"/>
      <c r="B866" s="208"/>
      <c r="C866" s="210"/>
      <c r="D866" s="211"/>
      <c r="E866" s="211"/>
      <c r="F866" s="208"/>
      <c r="G866" s="154"/>
      <c r="H866" s="166"/>
      <c r="I866" s="154"/>
      <c r="J866" s="166"/>
      <c r="K866" s="207"/>
      <c r="L866" s="208"/>
      <c r="M866" s="166"/>
      <c r="N866" s="207"/>
      <c r="O866" s="208"/>
      <c r="P866" s="166"/>
      <c r="Q866" s="154"/>
      <c r="R866" s="166"/>
      <c r="S866" s="154"/>
      <c r="T866" s="166"/>
      <c r="U866" s="207"/>
      <c r="V866" s="208"/>
      <c r="W866" s="166"/>
      <c r="X866" s="207"/>
      <c r="Y866" s="208"/>
      <c r="Z866" s="166"/>
      <c r="AA866" s="166"/>
      <c r="AB866" s="140"/>
    </row>
    <row r="867" spans="1:28" x14ac:dyDescent="0.2">
      <c r="A867" s="209"/>
      <c r="B867" s="208"/>
      <c r="C867" s="210"/>
      <c r="D867" s="211"/>
      <c r="E867" s="211"/>
      <c r="F867" s="208"/>
      <c r="G867" s="154"/>
      <c r="H867" s="166"/>
      <c r="I867" s="154"/>
      <c r="J867" s="166"/>
      <c r="K867" s="207"/>
      <c r="L867" s="208"/>
      <c r="M867" s="166"/>
      <c r="N867" s="207"/>
      <c r="O867" s="208"/>
      <c r="P867" s="166"/>
      <c r="Q867" s="154"/>
      <c r="R867" s="166"/>
      <c r="S867" s="154"/>
      <c r="T867" s="166"/>
      <c r="U867" s="207"/>
      <c r="V867" s="208"/>
      <c r="W867" s="166"/>
      <c r="X867" s="207"/>
      <c r="Y867" s="208"/>
      <c r="Z867" s="166"/>
      <c r="AA867" s="166"/>
      <c r="AB867" s="140"/>
    </row>
    <row r="868" spans="1:28" x14ac:dyDescent="0.2">
      <c r="A868" s="209"/>
      <c r="B868" s="208"/>
      <c r="C868" s="210"/>
      <c r="D868" s="211"/>
      <c r="E868" s="211"/>
      <c r="F868" s="208"/>
      <c r="G868" s="154"/>
      <c r="H868" s="166"/>
      <c r="I868" s="154"/>
      <c r="J868" s="166"/>
      <c r="K868" s="207"/>
      <c r="L868" s="208"/>
      <c r="M868" s="166"/>
      <c r="N868" s="207"/>
      <c r="O868" s="208"/>
      <c r="P868" s="166"/>
      <c r="Q868" s="154"/>
      <c r="R868" s="166"/>
      <c r="S868" s="154"/>
      <c r="T868" s="166"/>
      <c r="U868" s="207"/>
      <c r="V868" s="208"/>
      <c r="W868" s="166"/>
      <c r="X868" s="207"/>
      <c r="Y868" s="208"/>
      <c r="Z868" s="166"/>
      <c r="AA868" s="166"/>
      <c r="AB868" s="55"/>
    </row>
    <row r="869" spans="1:28" x14ac:dyDescent="0.2">
      <c r="A869" s="209"/>
      <c r="B869" s="208"/>
      <c r="C869" s="210"/>
      <c r="D869" s="211"/>
      <c r="E869" s="211"/>
      <c r="F869" s="208"/>
      <c r="G869" s="154"/>
      <c r="H869" s="166"/>
      <c r="I869" s="154"/>
      <c r="J869" s="166"/>
      <c r="K869" s="207"/>
      <c r="L869" s="208"/>
      <c r="M869" s="166"/>
      <c r="N869" s="207"/>
      <c r="O869" s="208"/>
      <c r="P869" s="166"/>
      <c r="Q869" s="154"/>
      <c r="R869" s="166"/>
      <c r="S869" s="154"/>
      <c r="T869" s="166"/>
      <c r="U869" s="207"/>
      <c r="V869" s="208"/>
      <c r="W869" s="166"/>
      <c r="X869" s="207"/>
      <c r="Y869" s="208"/>
      <c r="Z869" s="166"/>
      <c r="AA869" s="166"/>
      <c r="AB869" s="55"/>
    </row>
    <row r="870" spans="1:28" x14ac:dyDescent="0.2">
      <c r="A870" s="209"/>
      <c r="B870" s="208"/>
      <c r="C870" s="210"/>
      <c r="D870" s="211"/>
      <c r="E870" s="211"/>
      <c r="F870" s="208"/>
      <c r="G870" s="154"/>
      <c r="H870" s="166"/>
      <c r="I870" s="154"/>
      <c r="J870" s="166"/>
      <c r="K870" s="207"/>
      <c r="L870" s="208"/>
      <c r="M870" s="166"/>
      <c r="N870" s="207"/>
      <c r="O870" s="208"/>
      <c r="P870" s="166"/>
      <c r="Q870" s="154"/>
      <c r="R870" s="166"/>
      <c r="S870" s="154"/>
      <c r="T870" s="166"/>
      <c r="U870" s="207"/>
      <c r="V870" s="208"/>
      <c r="W870" s="166"/>
      <c r="X870" s="207"/>
      <c r="Y870" s="208"/>
      <c r="Z870" s="166"/>
      <c r="AA870" s="166"/>
      <c r="AB870" s="55"/>
    </row>
    <row r="871" spans="1:28" x14ac:dyDescent="0.2">
      <c r="A871" s="209"/>
      <c r="B871" s="208"/>
      <c r="C871" s="210"/>
      <c r="D871" s="211"/>
      <c r="E871" s="211"/>
      <c r="F871" s="208"/>
      <c r="G871" s="154"/>
      <c r="H871" s="166"/>
      <c r="I871" s="154"/>
      <c r="J871" s="166"/>
      <c r="K871" s="207"/>
      <c r="L871" s="208"/>
      <c r="M871" s="166"/>
      <c r="N871" s="207"/>
      <c r="O871" s="208"/>
      <c r="P871" s="166"/>
      <c r="Q871" s="154"/>
      <c r="R871" s="166"/>
      <c r="S871" s="154"/>
      <c r="T871" s="166"/>
      <c r="U871" s="207"/>
      <c r="V871" s="208"/>
      <c r="W871" s="166"/>
      <c r="X871" s="207"/>
      <c r="Y871" s="208"/>
      <c r="Z871" s="166"/>
      <c r="AA871" s="166"/>
      <c r="AB871" s="55"/>
    </row>
    <row r="872" spans="1:28" x14ac:dyDescent="0.2">
      <c r="A872" s="209"/>
      <c r="B872" s="208"/>
      <c r="C872" s="210"/>
      <c r="D872" s="211"/>
      <c r="E872" s="211"/>
      <c r="F872" s="208"/>
      <c r="G872" s="154"/>
      <c r="H872" s="166"/>
      <c r="I872" s="154"/>
      <c r="J872" s="166"/>
      <c r="K872" s="207"/>
      <c r="L872" s="208"/>
      <c r="M872" s="166"/>
      <c r="N872" s="207"/>
      <c r="O872" s="208"/>
      <c r="P872" s="166"/>
      <c r="Q872" s="154"/>
      <c r="R872" s="166"/>
      <c r="S872" s="154"/>
      <c r="T872" s="166"/>
      <c r="U872" s="207"/>
      <c r="V872" s="208"/>
      <c r="W872" s="166"/>
      <c r="X872" s="207"/>
      <c r="Y872" s="208"/>
      <c r="Z872" s="166"/>
      <c r="AA872" s="166"/>
      <c r="AB872" s="55"/>
    </row>
    <row r="873" spans="1:28" x14ac:dyDescent="0.2">
      <c r="A873" s="209"/>
      <c r="B873" s="208"/>
      <c r="C873" s="210"/>
      <c r="D873" s="211"/>
      <c r="E873" s="211"/>
      <c r="F873" s="208"/>
      <c r="G873" s="154"/>
      <c r="H873" s="166"/>
      <c r="I873" s="154"/>
      <c r="J873" s="166"/>
      <c r="K873" s="207"/>
      <c r="L873" s="208"/>
      <c r="M873" s="166"/>
      <c r="N873" s="207"/>
      <c r="O873" s="208"/>
      <c r="P873" s="166"/>
      <c r="Q873" s="154"/>
      <c r="R873" s="166"/>
      <c r="S873" s="154"/>
      <c r="T873" s="166"/>
      <c r="U873" s="207"/>
      <c r="V873" s="208"/>
      <c r="W873" s="166"/>
      <c r="X873" s="207"/>
      <c r="Y873" s="208"/>
      <c r="Z873" s="166"/>
      <c r="AA873" s="166"/>
      <c r="AB873" s="55"/>
    </row>
    <row r="874" spans="1:28" x14ac:dyDescent="0.2">
      <c r="A874" s="209"/>
      <c r="B874" s="208"/>
      <c r="C874" s="210"/>
      <c r="D874" s="211"/>
      <c r="E874" s="211"/>
      <c r="F874" s="208"/>
      <c r="G874" s="154"/>
      <c r="H874" s="166"/>
      <c r="I874" s="154"/>
      <c r="J874" s="166"/>
      <c r="K874" s="207"/>
      <c r="L874" s="208"/>
      <c r="M874" s="166"/>
      <c r="N874" s="207"/>
      <c r="O874" s="208"/>
      <c r="P874" s="166"/>
      <c r="Q874" s="154"/>
      <c r="R874" s="166"/>
      <c r="S874" s="154"/>
      <c r="T874" s="166"/>
      <c r="U874" s="207"/>
      <c r="V874" s="208"/>
      <c r="W874" s="166"/>
      <c r="X874" s="207"/>
      <c r="Y874" s="208"/>
      <c r="Z874" s="166"/>
      <c r="AA874" s="166"/>
      <c r="AB874" s="55"/>
    </row>
    <row r="875" spans="1:28" x14ac:dyDescent="0.2">
      <c r="A875" s="209"/>
      <c r="B875" s="208"/>
      <c r="C875" s="210"/>
      <c r="D875" s="211"/>
      <c r="E875" s="211"/>
      <c r="F875" s="208"/>
      <c r="G875" s="154"/>
      <c r="H875" s="166"/>
      <c r="I875" s="154"/>
      <c r="J875" s="166"/>
      <c r="K875" s="207"/>
      <c r="L875" s="208"/>
      <c r="M875" s="166"/>
      <c r="N875" s="207"/>
      <c r="O875" s="208"/>
      <c r="P875" s="166"/>
      <c r="Q875" s="154"/>
      <c r="R875" s="166"/>
      <c r="S875" s="154"/>
      <c r="T875" s="166"/>
      <c r="U875" s="207"/>
      <c r="V875" s="208"/>
      <c r="W875" s="166"/>
      <c r="X875" s="207"/>
      <c r="Y875" s="208"/>
      <c r="Z875" s="166"/>
      <c r="AA875" s="166"/>
      <c r="AB875" s="55"/>
    </row>
    <row r="876" spans="1:28" x14ac:dyDescent="0.2">
      <c r="A876" s="209"/>
      <c r="B876" s="208"/>
      <c r="C876" s="210"/>
      <c r="D876" s="211"/>
      <c r="E876" s="211"/>
      <c r="F876" s="208"/>
      <c r="G876" s="154"/>
      <c r="H876" s="166"/>
      <c r="I876" s="154"/>
      <c r="J876" s="166"/>
      <c r="K876" s="207"/>
      <c r="L876" s="208"/>
      <c r="M876" s="166"/>
      <c r="N876" s="207"/>
      <c r="O876" s="208"/>
      <c r="P876" s="166"/>
      <c r="Q876" s="154"/>
      <c r="R876" s="166"/>
      <c r="S876" s="154"/>
      <c r="T876" s="166"/>
      <c r="U876" s="207"/>
      <c r="V876" s="208"/>
      <c r="W876" s="166"/>
      <c r="X876" s="207"/>
      <c r="Y876" s="208"/>
      <c r="Z876" s="166"/>
      <c r="AA876" s="166"/>
      <c r="AB876" s="55"/>
    </row>
    <row r="877" spans="1:28" x14ac:dyDescent="0.2">
      <c r="A877" s="209"/>
      <c r="B877" s="208"/>
      <c r="C877" s="210"/>
      <c r="D877" s="211"/>
      <c r="E877" s="211"/>
      <c r="F877" s="208"/>
      <c r="G877" s="154"/>
      <c r="H877" s="166"/>
      <c r="I877" s="154"/>
      <c r="J877" s="166"/>
      <c r="K877" s="207"/>
      <c r="L877" s="208"/>
      <c r="M877" s="166"/>
      <c r="N877" s="207"/>
      <c r="O877" s="208"/>
      <c r="P877" s="166"/>
      <c r="Q877" s="154"/>
      <c r="R877" s="166"/>
      <c r="S877" s="154"/>
      <c r="T877" s="166"/>
      <c r="U877" s="207"/>
      <c r="V877" s="208"/>
      <c r="W877" s="166"/>
      <c r="X877" s="207"/>
      <c r="Y877" s="208"/>
      <c r="Z877" s="166"/>
      <c r="AA877" s="166"/>
      <c r="AB877" s="55"/>
    </row>
    <row r="878" spans="1:28" x14ac:dyDescent="0.2">
      <c r="A878" s="209"/>
      <c r="B878" s="208"/>
      <c r="C878" s="210"/>
      <c r="D878" s="211"/>
      <c r="E878" s="211"/>
      <c r="F878" s="208"/>
      <c r="G878" s="154"/>
      <c r="H878" s="166"/>
      <c r="I878" s="154"/>
      <c r="J878" s="166"/>
      <c r="K878" s="207"/>
      <c r="L878" s="208"/>
      <c r="M878" s="166"/>
      <c r="N878" s="207"/>
      <c r="O878" s="208"/>
      <c r="P878" s="166"/>
      <c r="Q878" s="154"/>
      <c r="R878" s="166"/>
      <c r="S878" s="154"/>
      <c r="T878" s="166"/>
      <c r="U878" s="207"/>
      <c r="V878" s="208"/>
      <c r="W878" s="166"/>
      <c r="X878" s="207"/>
      <c r="Y878" s="208"/>
      <c r="Z878" s="166"/>
      <c r="AA878" s="166"/>
      <c r="AB878" s="55"/>
    </row>
    <row r="879" spans="1:28" x14ac:dyDescent="0.2">
      <c r="A879" s="209"/>
      <c r="B879" s="208"/>
      <c r="C879" s="210"/>
      <c r="D879" s="211"/>
      <c r="E879" s="211"/>
      <c r="F879" s="208"/>
      <c r="G879" s="154"/>
      <c r="H879" s="166"/>
      <c r="I879" s="154"/>
      <c r="J879" s="166"/>
      <c r="K879" s="207"/>
      <c r="L879" s="208"/>
      <c r="M879" s="166"/>
      <c r="N879" s="207"/>
      <c r="O879" s="208"/>
      <c r="P879" s="166"/>
      <c r="Q879" s="154"/>
      <c r="R879" s="166"/>
      <c r="S879" s="154"/>
      <c r="T879" s="166"/>
      <c r="U879" s="207"/>
      <c r="V879" s="208"/>
      <c r="W879" s="166"/>
      <c r="X879" s="207"/>
      <c r="Y879" s="208"/>
      <c r="Z879" s="166"/>
      <c r="AA879" s="166"/>
      <c r="AB879" s="55"/>
    </row>
    <row r="880" spans="1:28" x14ac:dyDescent="0.2">
      <c r="A880" s="209"/>
      <c r="B880" s="208"/>
      <c r="C880" s="210"/>
      <c r="D880" s="211"/>
      <c r="E880" s="211"/>
      <c r="F880" s="208"/>
      <c r="G880" s="154"/>
      <c r="H880" s="166"/>
      <c r="I880" s="154"/>
      <c r="J880" s="166"/>
      <c r="K880" s="207"/>
      <c r="L880" s="208"/>
      <c r="M880" s="166"/>
      <c r="N880" s="207"/>
      <c r="O880" s="208"/>
      <c r="P880" s="166"/>
      <c r="Q880" s="154"/>
      <c r="R880" s="166"/>
      <c r="S880" s="154"/>
      <c r="T880" s="166"/>
      <c r="U880" s="207"/>
      <c r="V880" s="208"/>
      <c r="W880" s="166"/>
      <c r="X880" s="207"/>
      <c r="Y880" s="208"/>
      <c r="Z880" s="166"/>
      <c r="AA880" s="166"/>
      <c r="AB880" s="55"/>
    </row>
    <row r="881" spans="1:28" x14ac:dyDescent="0.2">
      <c r="A881" s="209"/>
      <c r="B881" s="208"/>
      <c r="C881" s="210"/>
      <c r="D881" s="211"/>
      <c r="E881" s="211"/>
      <c r="F881" s="208"/>
      <c r="G881" s="154"/>
      <c r="H881" s="166"/>
      <c r="I881" s="154"/>
      <c r="J881" s="166"/>
      <c r="K881" s="207"/>
      <c r="L881" s="208"/>
      <c r="M881" s="166"/>
      <c r="N881" s="207"/>
      <c r="O881" s="208"/>
      <c r="P881" s="166"/>
      <c r="Q881" s="154"/>
      <c r="R881" s="166"/>
      <c r="S881" s="154"/>
      <c r="T881" s="166"/>
      <c r="U881" s="207"/>
      <c r="V881" s="208"/>
      <c r="W881" s="166"/>
      <c r="X881" s="207"/>
      <c r="Y881" s="208"/>
      <c r="Z881" s="166"/>
      <c r="AA881" s="166"/>
      <c r="AB881" s="55"/>
    </row>
    <row r="882" spans="1:28" x14ac:dyDescent="0.2">
      <c r="A882" s="209"/>
      <c r="B882" s="208"/>
      <c r="C882" s="210"/>
      <c r="D882" s="211"/>
      <c r="E882" s="211"/>
      <c r="F882" s="208"/>
      <c r="G882" s="154"/>
      <c r="H882" s="166"/>
      <c r="I882" s="154"/>
      <c r="J882" s="166"/>
      <c r="K882" s="207"/>
      <c r="L882" s="208"/>
      <c r="M882" s="166"/>
      <c r="N882" s="207"/>
      <c r="O882" s="208"/>
      <c r="P882" s="166"/>
      <c r="Q882" s="154"/>
      <c r="R882" s="166"/>
      <c r="S882" s="154"/>
      <c r="T882" s="166"/>
      <c r="U882" s="207"/>
      <c r="V882" s="208"/>
      <c r="W882" s="166"/>
      <c r="X882" s="207"/>
      <c r="Y882" s="208"/>
      <c r="Z882" s="166"/>
      <c r="AA882" s="166"/>
      <c r="AB882" s="55"/>
    </row>
    <row r="883" spans="1:28" x14ac:dyDescent="0.2">
      <c r="A883" s="209"/>
      <c r="B883" s="208"/>
      <c r="C883" s="210"/>
      <c r="D883" s="211"/>
      <c r="E883" s="211"/>
      <c r="F883" s="208"/>
      <c r="G883" s="154"/>
      <c r="H883" s="166"/>
      <c r="I883" s="154"/>
      <c r="J883" s="166"/>
      <c r="K883" s="207"/>
      <c r="L883" s="208"/>
      <c r="M883" s="166"/>
      <c r="N883" s="207"/>
      <c r="O883" s="208"/>
      <c r="P883" s="166"/>
      <c r="Q883" s="154"/>
      <c r="R883" s="166"/>
      <c r="S883" s="154"/>
      <c r="T883" s="166"/>
      <c r="U883" s="207"/>
      <c r="V883" s="208"/>
      <c r="W883" s="166"/>
      <c r="X883" s="207"/>
      <c r="Y883" s="208"/>
      <c r="Z883" s="166"/>
      <c r="AA883" s="166"/>
      <c r="AB883" s="55"/>
    </row>
    <row r="884" spans="1:28" x14ac:dyDescent="0.2">
      <c r="A884" s="209"/>
      <c r="B884" s="208"/>
      <c r="C884" s="210"/>
      <c r="D884" s="211"/>
      <c r="E884" s="211"/>
      <c r="F884" s="208"/>
      <c r="G884" s="154"/>
      <c r="H884" s="166"/>
      <c r="I884" s="154"/>
      <c r="J884" s="166"/>
      <c r="K884" s="207"/>
      <c r="L884" s="208"/>
      <c r="M884" s="166"/>
      <c r="N884" s="207"/>
      <c r="O884" s="208"/>
      <c r="P884" s="166"/>
      <c r="Q884" s="154"/>
      <c r="R884" s="166"/>
      <c r="S884" s="154"/>
      <c r="T884" s="166"/>
      <c r="U884" s="207"/>
      <c r="V884" s="208"/>
      <c r="W884" s="166"/>
      <c r="X884" s="207"/>
      <c r="Y884" s="208"/>
      <c r="Z884" s="166"/>
      <c r="AA884" s="166"/>
      <c r="AB884" s="55"/>
    </row>
    <row r="885" spans="1:28" x14ac:dyDescent="0.2">
      <c r="A885" s="209"/>
      <c r="B885" s="208"/>
      <c r="C885" s="210"/>
      <c r="D885" s="211"/>
      <c r="E885" s="211"/>
      <c r="F885" s="208"/>
      <c r="G885" s="154"/>
      <c r="H885" s="166"/>
      <c r="I885" s="154"/>
      <c r="J885" s="166"/>
      <c r="K885" s="207"/>
      <c r="L885" s="208"/>
      <c r="M885" s="166"/>
      <c r="N885" s="207"/>
      <c r="O885" s="208"/>
      <c r="P885" s="166"/>
      <c r="Q885" s="154"/>
      <c r="R885" s="166"/>
      <c r="S885" s="154"/>
      <c r="T885" s="166"/>
      <c r="U885" s="207"/>
      <c r="V885" s="208"/>
      <c r="W885" s="166"/>
      <c r="X885" s="207"/>
      <c r="Y885" s="208"/>
      <c r="Z885" s="166"/>
      <c r="AA885" s="166"/>
      <c r="AB885" s="55"/>
    </row>
    <row r="886" spans="1:28" x14ac:dyDescent="0.2">
      <c r="A886" s="209"/>
      <c r="B886" s="208"/>
      <c r="C886" s="210"/>
      <c r="D886" s="211"/>
      <c r="E886" s="211"/>
      <c r="F886" s="208"/>
      <c r="G886" s="154"/>
      <c r="H886" s="166"/>
      <c r="I886" s="154"/>
      <c r="J886" s="166"/>
      <c r="K886" s="207"/>
      <c r="L886" s="208"/>
      <c r="M886" s="166"/>
      <c r="N886" s="207"/>
      <c r="O886" s="208"/>
      <c r="P886" s="166"/>
      <c r="Q886" s="154"/>
      <c r="R886" s="166"/>
      <c r="S886" s="154"/>
      <c r="T886" s="166"/>
      <c r="U886" s="207"/>
      <c r="V886" s="208"/>
      <c r="W886" s="166"/>
      <c r="X886" s="207"/>
      <c r="Y886" s="208"/>
      <c r="Z886" s="166"/>
      <c r="AA886" s="166"/>
      <c r="AB886" s="55"/>
    </row>
    <row r="887" spans="1:28" x14ac:dyDescent="0.2">
      <c r="A887" s="209"/>
      <c r="B887" s="208"/>
      <c r="C887" s="210"/>
      <c r="D887" s="211"/>
      <c r="E887" s="211"/>
      <c r="F887" s="208"/>
      <c r="G887" s="154"/>
      <c r="H887" s="166"/>
      <c r="I887" s="154"/>
      <c r="J887" s="166"/>
      <c r="K887" s="207"/>
      <c r="L887" s="208"/>
      <c r="M887" s="166"/>
      <c r="N887" s="207"/>
      <c r="O887" s="208"/>
      <c r="P887" s="166"/>
      <c r="Q887" s="154"/>
      <c r="R887" s="166"/>
      <c r="S887" s="154"/>
      <c r="T887" s="166"/>
      <c r="U887" s="207"/>
      <c r="V887" s="208"/>
      <c r="W887" s="166"/>
      <c r="X887" s="207"/>
      <c r="Y887" s="208"/>
      <c r="Z887" s="166"/>
      <c r="AA887" s="166"/>
      <c r="AB887" s="55"/>
    </row>
    <row r="888" spans="1:28" x14ac:dyDescent="0.2">
      <c r="A888" s="159"/>
      <c r="B888" s="160"/>
      <c r="C888" s="161"/>
      <c r="D888" s="162"/>
      <c r="E888" s="162"/>
      <c r="F888" s="163"/>
      <c r="G888" s="154"/>
      <c r="H888" s="166"/>
      <c r="I888" s="154"/>
      <c r="J888" s="166"/>
      <c r="K888" s="164"/>
      <c r="L888" s="165"/>
      <c r="M888" s="166"/>
      <c r="N888" s="164"/>
      <c r="O888" s="165"/>
      <c r="P888" s="166"/>
      <c r="Q888" s="154"/>
      <c r="R888" s="166"/>
      <c r="S888" s="154"/>
      <c r="T888" s="166"/>
      <c r="U888" s="164"/>
      <c r="V888" s="165"/>
      <c r="W888" s="166"/>
      <c r="X888" s="164"/>
      <c r="Y888" s="165"/>
      <c r="Z888" s="166"/>
      <c r="AA888" s="166"/>
      <c r="AB888" s="55"/>
    </row>
    <row r="889" spans="1:28" x14ac:dyDescent="0.2">
      <c r="A889" s="209"/>
      <c r="B889" s="208"/>
      <c r="C889" s="210"/>
      <c r="D889" s="211"/>
      <c r="E889" s="211"/>
      <c r="F889" s="208"/>
      <c r="G889" s="154"/>
      <c r="H889" s="166"/>
      <c r="I889" s="154"/>
      <c r="J889" s="166"/>
      <c r="K889" s="207"/>
      <c r="L889" s="208"/>
      <c r="M889" s="166"/>
      <c r="N889" s="207"/>
      <c r="O889" s="208"/>
      <c r="P889" s="166"/>
      <c r="Q889" s="154"/>
      <c r="R889" s="166"/>
      <c r="S889" s="154"/>
      <c r="T889" s="166"/>
      <c r="U889" s="207"/>
      <c r="V889" s="208"/>
      <c r="W889" s="166"/>
      <c r="X889" s="207"/>
      <c r="Y889" s="208"/>
      <c r="Z889" s="166"/>
      <c r="AA889" s="166"/>
      <c r="AB889" s="140"/>
    </row>
    <row r="890" spans="1:28" x14ac:dyDescent="0.2">
      <c r="A890" s="209"/>
      <c r="B890" s="208"/>
      <c r="C890" s="210"/>
      <c r="D890" s="211"/>
      <c r="E890" s="211"/>
      <c r="F890" s="208"/>
      <c r="G890" s="154"/>
      <c r="H890" s="166"/>
      <c r="I890" s="154"/>
      <c r="J890" s="166"/>
      <c r="K890" s="207"/>
      <c r="L890" s="208"/>
      <c r="M890" s="166"/>
      <c r="N890" s="207"/>
      <c r="O890" s="208"/>
      <c r="P890" s="166"/>
      <c r="Q890" s="154"/>
      <c r="R890" s="166"/>
      <c r="S890" s="154"/>
      <c r="T890" s="166"/>
      <c r="U890" s="207"/>
      <c r="V890" s="208"/>
      <c r="W890" s="166"/>
      <c r="X890" s="207"/>
      <c r="Y890" s="208"/>
      <c r="Z890" s="166"/>
      <c r="AA890" s="166"/>
      <c r="AB890" s="55"/>
    </row>
    <row r="891" spans="1:28" x14ac:dyDescent="0.2">
      <c r="A891" s="209"/>
      <c r="B891" s="208"/>
      <c r="C891" s="210"/>
      <c r="D891" s="211"/>
      <c r="E891" s="211"/>
      <c r="F891" s="208"/>
      <c r="G891" s="154"/>
      <c r="H891" s="166"/>
      <c r="I891" s="154"/>
      <c r="J891" s="166"/>
      <c r="K891" s="207"/>
      <c r="L891" s="208"/>
      <c r="M891" s="166"/>
      <c r="N891" s="207"/>
      <c r="O891" s="208"/>
      <c r="P891" s="166"/>
      <c r="Q891" s="154"/>
      <c r="R891" s="166"/>
      <c r="S891" s="154"/>
      <c r="T891" s="166"/>
      <c r="U891" s="207"/>
      <c r="V891" s="208"/>
      <c r="W891" s="166"/>
      <c r="X891" s="207"/>
      <c r="Y891" s="208"/>
      <c r="Z891" s="166"/>
      <c r="AA891" s="166"/>
      <c r="AB891" s="140"/>
    </row>
    <row r="892" spans="1:28" x14ac:dyDescent="0.2">
      <c r="A892" s="209"/>
      <c r="B892" s="208"/>
      <c r="C892" s="210"/>
      <c r="D892" s="211"/>
      <c r="E892" s="211"/>
      <c r="F892" s="208"/>
      <c r="G892" s="154"/>
      <c r="H892" s="166"/>
      <c r="I892" s="154"/>
      <c r="J892" s="166"/>
      <c r="K892" s="207"/>
      <c r="L892" s="208"/>
      <c r="M892" s="166"/>
      <c r="N892" s="207"/>
      <c r="O892" s="208"/>
      <c r="P892" s="166"/>
      <c r="Q892" s="154"/>
      <c r="R892" s="166"/>
      <c r="S892" s="154"/>
      <c r="T892" s="166"/>
      <c r="U892" s="207"/>
      <c r="V892" s="208"/>
      <c r="W892" s="166"/>
      <c r="X892" s="207"/>
      <c r="Y892" s="208"/>
      <c r="Z892" s="166"/>
      <c r="AA892" s="166"/>
      <c r="AB892" s="55"/>
    </row>
    <row r="893" spans="1:28" x14ac:dyDescent="0.2">
      <c r="A893" s="209"/>
      <c r="B893" s="208"/>
      <c r="C893" s="210"/>
      <c r="D893" s="211"/>
      <c r="E893" s="211"/>
      <c r="F893" s="208"/>
      <c r="G893" s="154"/>
      <c r="H893" s="166"/>
      <c r="I893" s="154"/>
      <c r="J893" s="166"/>
      <c r="K893" s="207"/>
      <c r="L893" s="208"/>
      <c r="M893" s="166"/>
      <c r="N893" s="207"/>
      <c r="O893" s="208"/>
      <c r="P893" s="166"/>
      <c r="Q893" s="154"/>
      <c r="R893" s="166"/>
      <c r="S893" s="154"/>
      <c r="T893" s="166"/>
      <c r="U893" s="207"/>
      <c r="V893" s="208"/>
      <c r="W893" s="166"/>
      <c r="X893" s="207"/>
      <c r="Y893" s="208"/>
      <c r="Z893" s="166"/>
      <c r="AA893" s="166"/>
      <c r="AB893" s="55"/>
    </row>
    <row r="894" spans="1:28" x14ac:dyDescent="0.2">
      <c r="A894" s="209"/>
      <c r="B894" s="208"/>
      <c r="C894" s="210"/>
      <c r="D894" s="211"/>
      <c r="E894" s="211"/>
      <c r="F894" s="208"/>
      <c r="G894" s="154"/>
      <c r="H894" s="166"/>
      <c r="I894" s="154"/>
      <c r="J894" s="166"/>
      <c r="K894" s="207"/>
      <c r="L894" s="208"/>
      <c r="M894" s="166"/>
      <c r="N894" s="207"/>
      <c r="O894" s="208"/>
      <c r="P894" s="166"/>
      <c r="Q894" s="154"/>
      <c r="R894" s="166"/>
      <c r="S894" s="154"/>
      <c r="T894" s="166"/>
      <c r="U894" s="207"/>
      <c r="V894" s="208"/>
      <c r="W894" s="166"/>
      <c r="X894" s="207"/>
      <c r="Y894" s="208"/>
      <c r="Z894" s="166"/>
      <c r="AA894" s="166"/>
      <c r="AB894" s="55"/>
    </row>
    <row r="895" spans="1:28" x14ac:dyDescent="0.2">
      <c r="A895" s="209"/>
      <c r="B895" s="208"/>
      <c r="C895" s="210"/>
      <c r="D895" s="211"/>
      <c r="E895" s="211"/>
      <c r="F895" s="208"/>
      <c r="G895" s="154"/>
      <c r="H895" s="166"/>
      <c r="I895" s="154"/>
      <c r="J895" s="166"/>
      <c r="K895" s="207"/>
      <c r="L895" s="208"/>
      <c r="M895" s="166"/>
      <c r="N895" s="207"/>
      <c r="O895" s="208"/>
      <c r="P895" s="166"/>
      <c r="Q895" s="154"/>
      <c r="R895" s="166"/>
      <c r="S895" s="154"/>
      <c r="T895" s="166"/>
      <c r="U895" s="207"/>
      <c r="V895" s="208"/>
      <c r="W895" s="166"/>
      <c r="X895" s="207"/>
      <c r="Y895" s="208"/>
      <c r="Z895" s="166"/>
      <c r="AA895" s="166"/>
      <c r="AB895" s="55"/>
    </row>
    <row r="896" spans="1:28" x14ac:dyDescent="0.2">
      <c r="A896" s="209"/>
      <c r="B896" s="208"/>
      <c r="C896" s="210"/>
      <c r="D896" s="211"/>
      <c r="E896" s="211"/>
      <c r="F896" s="208"/>
      <c r="G896" s="154"/>
      <c r="H896" s="166"/>
      <c r="I896" s="154"/>
      <c r="J896" s="166"/>
      <c r="K896" s="207"/>
      <c r="L896" s="208"/>
      <c r="M896" s="166"/>
      <c r="N896" s="207"/>
      <c r="O896" s="208"/>
      <c r="P896" s="166"/>
      <c r="Q896" s="154"/>
      <c r="R896" s="166"/>
      <c r="S896" s="154"/>
      <c r="T896" s="166"/>
      <c r="U896" s="207"/>
      <c r="V896" s="208"/>
      <c r="W896" s="166"/>
      <c r="X896" s="207"/>
      <c r="Y896" s="208"/>
      <c r="Z896" s="166"/>
      <c r="AA896" s="166"/>
      <c r="AB896" s="55"/>
    </row>
    <row r="897" spans="1:28" x14ac:dyDescent="0.2">
      <c r="A897" s="209"/>
      <c r="B897" s="208"/>
      <c r="C897" s="210"/>
      <c r="D897" s="211"/>
      <c r="E897" s="211"/>
      <c r="F897" s="208"/>
      <c r="G897" s="154"/>
      <c r="H897" s="166"/>
      <c r="I897" s="154"/>
      <c r="J897" s="166"/>
      <c r="K897" s="207"/>
      <c r="L897" s="208"/>
      <c r="M897" s="166"/>
      <c r="N897" s="207"/>
      <c r="O897" s="208"/>
      <c r="P897" s="166"/>
      <c r="Q897" s="154"/>
      <c r="R897" s="166"/>
      <c r="S897" s="154"/>
      <c r="T897" s="166"/>
      <c r="U897" s="207"/>
      <c r="V897" s="208"/>
      <c r="W897" s="166"/>
      <c r="X897" s="207"/>
      <c r="Y897" s="208"/>
      <c r="Z897" s="166"/>
      <c r="AA897" s="166"/>
      <c r="AB897" s="55"/>
    </row>
    <row r="898" spans="1:28" x14ac:dyDescent="0.2">
      <c r="A898" s="209"/>
      <c r="B898" s="208"/>
      <c r="C898" s="210"/>
      <c r="D898" s="211"/>
      <c r="E898" s="211"/>
      <c r="F898" s="208"/>
      <c r="G898" s="154"/>
      <c r="H898" s="166"/>
      <c r="I898" s="154"/>
      <c r="J898" s="166"/>
      <c r="K898" s="207"/>
      <c r="L898" s="208"/>
      <c r="M898" s="166"/>
      <c r="N898" s="207"/>
      <c r="O898" s="208"/>
      <c r="P898" s="166"/>
      <c r="Q898" s="154"/>
      <c r="R898" s="166"/>
      <c r="S898" s="154"/>
      <c r="T898" s="166"/>
      <c r="U898" s="207"/>
      <c r="V898" s="208"/>
      <c r="W898" s="166"/>
      <c r="X898" s="207"/>
      <c r="Y898" s="208"/>
      <c r="Z898" s="166"/>
      <c r="AA898" s="166"/>
      <c r="AB898" s="55"/>
    </row>
    <row r="899" spans="1:28" x14ac:dyDescent="0.2">
      <c r="A899" s="209"/>
      <c r="B899" s="208"/>
      <c r="C899" s="210"/>
      <c r="D899" s="211"/>
      <c r="E899" s="211"/>
      <c r="F899" s="208"/>
      <c r="G899" s="154"/>
      <c r="H899" s="166"/>
      <c r="I899" s="154"/>
      <c r="J899" s="166"/>
      <c r="K899" s="207"/>
      <c r="L899" s="208"/>
      <c r="M899" s="166"/>
      <c r="N899" s="207"/>
      <c r="O899" s="208"/>
      <c r="P899" s="166"/>
      <c r="Q899" s="154"/>
      <c r="R899" s="166"/>
      <c r="S899" s="154"/>
      <c r="T899" s="166"/>
      <c r="U899" s="207"/>
      <c r="V899" s="208"/>
      <c r="W899" s="166"/>
      <c r="X899" s="207"/>
      <c r="Y899" s="208"/>
      <c r="Z899" s="166"/>
      <c r="AA899" s="166"/>
      <c r="AB899" s="55"/>
    </row>
    <row r="900" spans="1:28" x14ac:dyDescent="0.2">
      <c r="A900" s="209"/>
      <c r="B900" s="208"/>
      <c r="C900" s="210"/>
      <c r="D900" s="211"/>
      <c r="E900" s="211"/>
      <c r="F900" s="208"/>
      <c r="G900" s="154"/>
      <c r="H900" s="166"/>
      <c r="I900" s="154"/>
      <c r="J900" s="166"/>
      <c r="K900" s="207"/>
      <c r="L900" s="208"/>
      <c r="M900" s="166"/>
      <c r="N900" s="207"/>
      <c r="O900" s="208"/>
      <c r="P900" s="166"/>
      <c r="Q900" s="154"/>
      <c r="R900" s="166"/>
      <c r="S900" s="154"/>
      <c r="T900" s="166"/>
      <c r="U900" s="207"/>
      <c r="V900" s="208"/>
      <c r="W900" s="166"/>
      <c r="X900" s="207"/>
      <c r="Y900" s="208"/>
      <c r="Z900" s="166"/>
      <c r="AA900" s="166"/>
      <c r="AB900" s="55"/>
    </row>
    <row r="901" spans="1:28" x14ac:dyDescent="0.2">
      <c r="A901" s="209"/>
      <c r="B901" s="208"/>
      <c r="C901" s="210"/>
      <c r="D901" s="211"/>
      <c r="E901" s="211"/>
      <c r="F901" s="208"/>
      <c r="G901" s="154"/>
      <c r="H901" s="166"/>
      <c r="I901" s="154"/>
      <c r="J901" s="166"/>
      <c r="K901" s="207"/>
      <c r="L901" s="208"/>
      <c r="M901" s="166"/>
      <c r="N901" s="207"/>
      <c r="O901" s="208"/>
      <c r="P901" s="166"/>
      <c r="Q901" s="154"/>
      <c r="R901" s="166"/>
      <c r="S901" s="154"/>
      <c r="T901" s="166"/>
      <c r="U901" s="207"/>
      <c r="V901" s="208"/>
      <c r="W901" s="166"/>
      <c r="X901" s="207"/>
      <c r="Y901" s="208"/>
      <c r="Z901" s="166"/>
      <c r="AA901" s="166"/>
      <c r="AB901" s="55"/>
    </row>
    <row r="902" spans="1:28" x14ac:dyDescent="0.2">
      <c r="A902" s="209"/>
      <c r="B902" s="208"/>
      <c r="C902" s="210"/>
      <c r="D902" s="211"/>
      <c r="E902" s="211"/>
      <c r="F902" s="208"/>
      <c r="G902" s="154"/>
      <c r="H902" s="166"/>
      <c r="I902" s="154"/>
      <c r="J902" s="166"/>
      <c r="K902" s="207"/>
      <c r="L902" s="208"/>
      <c r="M902" s="166"/>
      <c r="N902" s="207"/>
      <c r="O902" s="208"/>
      <c r="P902" s="166"/>
      <c r="Q902" s="154"/>
      <c r="R902" s="166"/>
      <c r="S902" s="154"/>
      <c r="T902" s="166"/>
      <c r="U902" s="207"/>
      <c r="V902" s="208"/>
      <c r="W902" s="166"/>
      <c r="X902" s="207"/>
      <c r="Y902" s="208"/>
      <c r="Z902" s="166"/>
      <c r="AA902" s="166"/>
      <c r="AB902" s="144"/>
    </row>
    <row r="903" spans="1:28" x14ac:dyDescent="0.2">
      <c r="A903" s="209"/>
      <c r="B903" s="208"/>
      <c r="C903" s="210"/>
      <c r="D903" s="211"/>
      <c r="E903" s="211"/>
      <c r="F903" s="208"/>
      <c r="G903" s="154"/>
      <c r="H903" s="166"/>
      <c r="I903" s="154"/>
      <c r="J903" s="166"/>
      <c r="K903" s="207"/>
      <c r="L903" s="208"/>
      <c r="M903" s="166"/>
      <c r="N903" s="207"/>
      <c r="O903" s="208"/>
      <c r="P903" s="166"/>
      <c r="Q903" s="154"/>
      <c r="R903" s="166"/>
      <c r="S903" s="154"/>
      <c r="T903" s="166"/>
      <c r="U903" s="207"/>
      <c r="V903" s="208"/>
      <c r="W903" s="166"/>
      <c r="X903" s="207"/>
      <c r="Y903" s="208"/>
      <c r="Z903" s="166"/>
      <c r="AA903" s="166"/>
      <c r="AB903" s="144"/>
    </row>
    <row r="904" spans="1:28" x14ac:dyDescent="0.2">
      <c r="A904" s="209"/>
      <c r="B904" s="208"/>
      <c r="C904" s="210"/>
      <c r="D904" s="211"/>
      <c r="E904" s="211"/>
      <c r="F904" s="208"/>
      <c r="G904" s="154"/>
      <c r="H904" s="166"/>
      <c r="I904" s="154"/>
      <c r="J904" s="166"/>
      <c r="K904" s="207"/>
      <c r="L904" s="208"/>
      <c r="M904" s="166"/>
      <c r="N904" s="207"/>
      <c r="O904" s="208"/>
      <c r="P904" s="166"/>
      <c r="Q904" s="154"/>
      <c r="R904" s="166"/>
      <c r="S904" s="154"/>
      <c r="T904" s="166"/>
      <c r="U904" s="207"/>
      <c r="V904" s="208"/>
      <c r="W904" s="166"/>
      <c r="X904" s="207"/>
      <c r="Y904" s="208"/>
      <c r="Z904" s="166"/>
      <c r="AA904" s="166"/>
      <c r="AB904" s="55"/>
    </row>
    <row r="905" spans="1:28" x14ac:dyDescent="0.2">
      <c r="A905" s="209"/>
      <c r="B905" s="208"/>
      <c r="C905" s="210"/>
      <c r="D905" s="211"/>
      <c r="E905" s="211"/>
      <c r="F905" s="208"/>
      <c r="G905" s="154"/>
      <c r="H905" s="166"/>
      <c r="I905" s="154"/>
      <c r="J905" s="166"/>
      <c r="K905" s="207"/>
      <c r="L905" s="208"/>
      <c r="M905" s="166"/>
      <c r="N905" s="207"/>
      <c r="O905" s="208"/>
      <c r="P905" s="166"/>
      <c r="Q905" s="154"/>
      <c r="R905" s="166"/>
      <c r="S905" s="154"/>
      <c r="T905" s="166"/>
      <c r="U905" s="207"/>
      <c r="V905" s="208"/>
      <c r="W905" s="166"/>
      <c r="X905" s="207"/>
      <c r="Y905" s="208"/>
      <c r="Z905" s="166"/>
      <c r="AA905" s="166"/>
      <c r="AB905" s="55"/>
    </row>
    <row r="906" spans="1:28" x14ac:dyDescent="0.2">
      <c r="A906" s="209"/>
      <c r="B906" s="208"/>
      <c r="C906" s="210"/>
      <c r="D906" s="211"/>
      <c r="E906" s="211"/>
      <c r="F906" s="208"/>
      <c r="G906" s="154"/>
      <c r="H906" s="166"/>
      <c r="I906" s="154"/>
      <c r="J906" s="166"/>
      <c r="K906" s="207"/>
      <c r="L906" s="208"/>
      <c r="M906" s="166"/>
      <c r="N906" s="207"/>
      <c r="O906" s="208"/>
      <c r="P906" s="166"/>
      <c r="Q906" s="154"/>
      <c r="R906" s="166"/>
      <c r="S906" s="154"/>
      <c r="T906" s="166"/>
      <c r="U906" s="207"/>
      <c r="V906" s="208"/>
      <c r="W906" s="166"/>
      <c r="X906" s="207"/>
      <c r="Y906" s="208"/>
      <c r="Z906" s="166"/>
      <c r="AA906" s="166"/>
      <c r="AB906" s="55"/>
    </row>
    <row r="907" spans="1:28" x14ac:dyDescent="0.2">
      <c r="A907" s="209"/>
      <c r="B907" s="208"/>
      <c r="C907" s="210"/>
      <c r="D907" s="211"/>
      <c r="E907" s="211"/>
      <c r="F907" s="208"/>
      <c r="G907" s="154"/>
      <c r="H907" s="166"/>
      <c r="I907" s="154"/>
      <c r="J907" s="166"/>
      <c r="K907" s="207"/>
      <c r="L907" s="208"/>
      <c r="M907" s="166"/>
      <c r="N907" s="207"/>
      <c r="O907" s="208"/>
      <c r="P907" s="166"/>
      <c r="Q907" s="154"/>
      <c r="R907" s="166"/>
      <c r="S907" s="154"/>
      <c r="T907" s="166"/>
      <c r="U907" s="207"/>
      <c r="V907" s="208"/>
      <c r="W907" s="166"/>
      <c r="X907" s="207"/>
      <c r="Y907" s="208"/>
      <c r="Z907" s="166"/>
      <c r="AA907" s="166"/>
      <c r="AB907" s="55"/>
    </row>
    <row r="908" spans="1:28" x14ac:dyDescent="0.2">
      <c r="A908" s="209"/>
      <c r="B908" s="208"/>
      <c r="C908" s="210"/>
      <c r="D908" s="211"/>
      <c r="E908" s="211"/>
      <c r="F908" s="208"/>
      <c r="G908" s="154"/>
      <c r="H908" s="166"/>
      <c r="I908" s="154"/>
      <c r="J908" s="166"/>
      <c r="K908" s="207"/>
      <c r="L908" s="208"/>
      <c r="M908" s="166"/>
      <c r="N908" s="207"/>
      <c r="O908" s="208"/>
      <c r="P908" s="166"/>
      <c r="Q908" s="154"/>
      <c r="R908" s="166"/>
      <c r="S908" s="154"/>
      <c r="T908" s="166"/>
      <c r="U908" s="207"/>
      <c r="V908" s="208"/>
      <c r="W908" s="166"/>
      <c r="X908" s="207"/>
      <c r="Y908" s="208"/>
      <c r="Z908" s="166"/>
      <c r="AA908" s="166"/>
      <c r="AB908" s="55"/>
    </row>
    <row r="909" spans="1:28" x14ac:dyDescent="0.2">
      <c r="A909" s="209"/>
      <c r="B909" s="208"/>
      <c r="C909" s="210"/>
      <c r="D909" s="211"/>
      <c r="E909" s="211"/>
      <c r="F909" s="208"/>
      <c r="G909" s="154"/>
      <c r="H909" s="166"/>
      <c r="I909" s="154"/>
      <c r="J909" s="166"/>
      <c r="K909" s="207"/>
      <c r="L909" s="208"/>
      <c r="M909" s="166"/>
      <c r="N909" s="207"/>
      <c r="O909" s="208"/>
      <c r="P909" s="166"/>
      <c r="Q909" s="154"/>
      <c r="R909" s="166"/>
      <c r="S909" s="154"/>
      <c r="T909" s="166"/>
      <c r="U909" s="207"/>
      <c r="V909" s="208"/>
      <c r="W909" s="166"/>
      <c r="X909" s="207"/>
      <c r="Y909" s="208"/>
      <c r="Z909" s="166"/>
      <c r="AA909" s="166"/>
      <c r="AB909" s="55"/>
    </row>
    <row r="910" spans="1:28" x14ac:dyDescent="0.2">
      <c r="A910" s="209"/>
      <c r="B910" s="208"/>
      <c r="C910" s="210"/>
      <c r="D910" s="211"/>
      <c r="E910" s="211"/>
      <c r="F910" s="208"/>
      <c r="G910" s="154"/>
      <c r="H910" s="166"/>
      <c r="I910" s="154"/>
      <c r="J910" s="166"/>
      <c r="K910" s="207"/>
      <c r="L910" s="208"/>
      <c r="M910" s="166"/>
      <c r="N910" s="207"/>
      <c r="O910" s="208"/>
      <c r="P910" s="166"/>
      <c r="Q910" s="154"/>
      <c r="R910" s="166"/>
      <c r="S910" s="154"/>
      <c r="T910" s="166"/>
      <c r="U910" s="207"/>
      <c r="V910" s="208"/>
      <c r="W910" s="166"/>
      <c r="X910" s="207"/>
      <c r="Y910" s="208"/>
      <c r="Z910" s="166"/>
      <c r="AA910" s="166"/>
      <c r="AB910" s="55"/>
    </row>
    <row r="911" spans="1:28" x14ac:dyDescent="0.2">
      <c r="A911" s="209"/>
      <c r="B911" s="208"/>
      <c r="C911" s="210"/>
      <c r="D911" s="211"/>
      <c r="E911" s="211"/>
      <c r="F911" s="208"/>
      <c r="G911" s="154"/>
      <c r="H911" s="166"/>
      <c r="I911" s="154"/>
      <c r="J911" s="166"/>
      <c r="K911" s="207"/>
      <c r="L911" s="208"/>
      <c r="M911" s="166"/>
      <c r="N911" s="207"/>
      <c r="O911" s="208"/>
      <c r="P911" s="166"/>
      <c r="Q911" s="154"/>
      <c r="R911" s="166"/>
      <c r="S911" s="154"/>
      <c r="T911" s="166"/>
      <c r="U911" s="207"/>
      <c r="V911" s="208"/>
      <c r="W911" s="166"/>
      <c r="X911" s="207"/>
      <c r="Y911" s="208"/>
      <c r="Z911" s="166"/>
      <c r="AA911" s="166"/>
      <c r="AB911" s="55"/>
    </row>
    <row r="912" spans="1:28" x14ac:dyDescent="0.2">
      <c r="A912" s="209"/>
      <c r="B912" s="208"/>
      <c r="C912" s="210"/>
      <c r="D912" s="211"/>
      <c r="E912" s="211"/>
      <c r="F912" s="208"/>
      <c r="G912" s="154"/>
      <c r="H912" s="166"/>
      <c r="I912" s="154"/>
      <c r="J912" s="166"/>
      <c r="K912" s="207"/>
      <c r="L912" s="208"/>
      <c r="M912" s="166"/>
      <c r="N912" s="207"/>
      <c r="O912" s="208"/>
      <c r="P912" s="166"/>
      <c r="Q912" s="154"/>
      <c r="R912" s="166"/>
      <c r="S912" s="154"/>
      <c r="T912" s="166"/>
      <c r="U912" s="207"/>
      <c r="V912" s="208"/>
      <c r="W912" s="166"/>
      <c r="X912" s="207"/>
      <c r="Y912" s="208"/>
      <c r="Z912" s="166"/>
      <c r="AA912" s="166"/>
      <c r="AB912" s="55"/>
    </row>
    <row r="913" spans="1:28" x14ac:dyDescent="0.2">
      <c r="A913" s="209"/>
      <c r="B913" s="208"/>
      <c r="C913" s="210"/>
      <c r="D913" s="211"/>
      <c r="E913" s="211"/>
      <c r="F913" s="208"/>
      <c r="G913" s="154"/>
      <c r="H913" s="166"/>
      <c r="I913" s="154"/>
      <c r="J913" s="166"/>
      <c r="K913" s="207"/>
      <c r="L913" s="208"/>
      <c r="M913" s="166"/>
      <c r="N913" s="207"/>
      <c r="O913" s="208"/>
      <c r="P913" s="166"/>
      <c r="Q913" s="154"/>
      <c r="R913" s="166"/>
      <c r="S913" s="154"/>
      <c r="T913" s="166"/>
      <c r="U913" s="207"/>
      <c r="V913" s="208"/>
      <c r="W913" s="166"/>
      <c r="X913" s="207"/>
      <c r="Y913" s="208"/>
      <c r="Z913" s="166"/>
      <c r="AA913" s="166"/>
      <c r="AB913" s="55"/>
    </row>
    <row r="914" spans="1:28" x14ac:dyDescent="0.2">
      <c r="A914" s="209"/>
      <c r="B914" s="208"/>
      <c r="C914" s="210"/>
      <c r="D914" s="211"/>
      <c r="E914" s="211"/>
      <c r="F914" s="208"/>
      <c r="G914" s="154"/>
      <c r="H914" s="166"/>
      <c r="I914" s="154"/>
      <c r="J914" s="166"/>
      <c r="K914" s="207"/>
      <c r="L914" s="208"/>
      <c r="M914" s="166"/>
      <c r="N914" s="207"/>
      <c r="O914" s="208"/>
      <c r="P914" s="166"/>
      <c r="Q914" s="154"/>
      <c r="R914" s="166"/>
      <c r="S914" s="154"/>
      <c r="T914" s="166"/>
      <c r="U914" s="207"/>
      <c r="V914" s="208"/>
      <c r="W914" s="166"/>
      <c r="X914" s="207"/>
      <c r="Y914" s="208"/>
      <c r="Z914" s="166"/>
      <c r="AA914" s="166"/>
      <c r="AB914" s="55"/>
    </row>
    <row r="915" spans="1:28" x14ac:dyDescent="0.2">
      <c r="A915" s="209"/>
      <c r="B915" s="208"/>
      <c r="C915" s="210"/>
      <c r="D915" s="211"/>
      <c r="E915" s="211"/>
      <c r="F915" s="208"/>
      <c r="G915" s="154"/>
      <c r="H915" s="166"/>
      <c r="I915" s="154"/>
      <c r="J915" s="166"/>
      <c r="K915" s="207"/>
      <c r="L915" s="208"/>
      <c r="M915" s="166"/>
      <c r="N915" s="207"/>
      <c r="O915" s="208"/>
      <c r="P915" s="166"/>
      <c r="Q915" s="154"/>
      <c r="R915" s="166"/>
      <c r="S915" s="154"/>
      <c r="T915" s="166"/>
      <c r="U915" s="207"/>
      <c r="V915" s="208"/>
      <c r="W915" s="166"/>
      <c r="X915" s="207"/>
      <c r="Y915" s="208"/>
      <c r="Z915" s="166"/>
      <c r="AA915" s="166"/>
      <c r="AB915" s="55"/>
    </row>
    <row r="916" spans="1:28" x14ac:dyDescent="0.2">
      <c r="A916" s="209"/>
      <c r="B916" s="208"/>
      <c r="C916" s="210"/>
      <c r="D916" s="211"/>
      <c r="E916" s="211"/>
      <c r="F916" s="208"/>
      <c r="G916" s="154"/>
      <c r="H916" s="166"/>
      <c r="I916" s="154"/>
      <c r="J916" s="166"/>
      <c r="K916" s="207"/>
      <c r="L916" s="208"/>
      <c r="M916" s="166"/>
      <c r="N916" s="207"/>
      <c r="O916" s="208"/>
      <c r="P916" s="166"/>
      <c r="Q916" s="154"/>
      <c r="R916" s="166"/>
      <c r="S916" s="154"/>
      <c r="T916" s="166"/>
      <c r="U916" s="207"/>
      <c r="V916" s="208"/>
      <c r="W916" s="166"/>
      <c r="X916" s="207"/>
      <c r="Y916" s="208"/>
      <c r="Z916" s="166"/>
      <c r="AA916" s="166"/>
      <c r="AB916" s="55"/>
    </row>
    <row r="917" spans="1:28" x14ac:dyDescent="0.2">
      <c r="A917" s="209"/>
      <c r="B917" s="208"/>
      <c r="C917" s="210"/>
      <c r="D917" s="211"/>
      <c r="E917" s="211"/>
      <c r="F917" s="208"/>
      <c r="G917" s="154"/>
      <c r="H917" s="166"/>
      <c r="I917" s="154"/>
      <c r="J917" s="166"/>
      <c r="K917" s="207"/>
      <c r="L917" s="208"/>
      <c r="M917" s="166"/>
      <c r="N917" s="207"/>
      <c r="O917" s="208"/>
      <c r="P917" s="166"/>
      <c r="Q917" s="154"/>
      <c r="R917" s="166"/>
      <c r="S917" s="154"/>
      <c r="T917" s="166"/>
      <c r="U917" s="207"/>
      <c r="V917" s="208"/>
      <c r="W917" s="166"/>
      <c r="X917" s="207"/>
      <c r="Y917" s="208"/>
      <c r="Z917" s="166"/>
      <c r="AA917" s="166"/>
      <c r="AB917" s="55"/>
    </row>
    <row r="918" spans="1:28" x14ac:dyDescent="0.2">
      <c r="A918" s="209"/>
      <c r="B918" s="208"/>
      <c r="C918" s="210"/>
      <c r="D918" s="211"/>
      <c r="E918" s="211"/>
      <c r="F918" s="208"/>
      <c r="G918" s="154"/>
      <c r="H918" s="166"/>
      <c r="I918" s="154"/>
      <c r="J918" s="166"/>
      <c r="K918" s="207"/>
      <c r="L918" s="208"/>
      <c r="M918" s="166"/>
      <c r="N918" s="207"/>
      <c r="O918" s="208"/>
      <c r="P918" s="166"/>
      <c r="Q918" s="154"/>
      <c r="R918" s="166"/>
      <c r="S918" s="154"/>
      <c r="T918" s="166"/>
      <c r="U918" s="207"/>
      <c r="V918" s="208"/>
      <c r="W918" s="166"/>
      <c r="X918" s="207"/>
      <c r="Y918" s="208"/>
      <c r="Z918" s="166"/>
      <c r="AA918" s="166"/>
      <c r="AB918" s="55"/>
    </row>
    <row r="919" spans="1:28" x14ac:dyDescent="0.2">
      <c r="A919" s="209"/>
      <c r="B919" s="208"/>
      <c r="C919" s="210"/>
      <c r="D919" s="211"/>
      <c r="E919" s="211"/>
      <c r="F919" s="208"/>
      <c r="G919" s="154"/>
      <c r="H919" s="166"/>
      <c r="I919" s="154"/>
      <c r="J919" s="166"/>
      <c r="K919" s="207"/>
      <c r="L919" s="208"/>
      <c r="M919" s="166"/>
      <c r="N919" s="207"/>
      <c r="O919" s="208"/>
      <c r="P919" s="166"/>
      <c r="Q919" s="154"/>
      <c r="R919" s="166"/>
      <c r="S919" s="154"/>
      <c r="T919" s="166"/>
      <c r="U919" s="207"/>
      <c r="V919" s="208"/>
      <c r="W919" s="166"/>
      <c r="X919" s="207"/>
      <c r="Y919" s="208"/>
      <c r="Z919" s="166"/>
      <c r="AA919" s="166"/>
      <c r="AB919" s="140"/>
    </row>
    <row r="920" spans="1:28" x14ac:dyDescent="0.2">
      <c r="A920" s="209"/>
      <c r="B920" s="208"/>
      <c r="C920" s="210"/>
      <c r="D920" s="211"/>
      <c r="E920" s="211"/>
      <c r="F920" s="208"/>
      <c r="G920" s="154"/>
      <c r="H920" s="166"/>
      <c r="I920" s="154"/>
      <c r="J920" s="166"/>
      <c r="K920" s="207"/>
      <c r="L920" s="208"/>
      <c r="M920" s="166"/>
      <c r="N920" s="207"/>
      <c r="O920" s="208"/>
      <c r="P920" s="166"/>
      <c r="Q920" s="154"/>
      <c r="R920" s="166"/>
      <c r="S920" s="154"/>
      <c r="T920" s="166"/>
      <c r="U920" s="207"/>
      <c r="V920" s="208"/>
      <c r="W920" s="166"/>
      <c r="X920" s="207"/>
      <c r="Y920" s="208"/>
      <c r="Z920" s="166"/>
      <c r="AA920" s="166"/>
      <c r="AB920" s="55"/>
    </row>
    <row r="921" spans="1:28" x14ac:dyDescent="0.2">
      <c r="A921" s="209"/>
      <c r="B921" s="208"/>
      <c r="C921" s="210"/>
      <c r="D921" s="211"/>
      <c r="E921" s="211"/>
      <c r="F921" s="208"/>
      <c r="G921" s="154"/>
      <c r="H921" s="166"/>
      <c r="I921" s="154"/>
      <c r="J921" s="166"/>
      <c r="K921" s="207"/>
      <c r="L921" s="208"/>
      <c r="M921" s="166"/>
      <c r="N921" s="207"/>
      <c r="O921" s="208"/>
      <c r="P921" s="166"/>
      <c r="Q921" s="154"/>
      <c r="R921" s="166"/>
      <c r="S921" s="154"/>
      <c r="T921" s="166"/>
      <c r="U921" s="207"/>
      <c r="V921" s="208"/>
      <c r="W921" s="166"/>
      <c r="X921" s="207"/>
      <c r="Y921" s="208"/>
      <c r="Z921" s="166"/>
      <c r="AA921" s="166"/>
      <c r="AB921" s="55"/>
    </row>
    <row r="922" spans="1:28" x14ac:dyDescent="0.2">
      <c r="A922" s="209"/>
      <c r="B922" s="208"/>
      <c r="C922" s="210"/>
      <c r="D922" s="211"/>
      <c r="E922" s="211"/>
      <c r="F922" s="208"/>
      <c r="G922" s="154"/>
      <c r="H922" s="166"/>
      <c r="I922" s="154"/>
      <c r="J922" s="166"/>
      <c r="K922" s="207"/>
      <c r="L922" s="208"/>
      <c r="M922" s="166"/>
      <c r="N922" s="207"/>
      <c r="O922" s="208"/>
      <c r="P922" s="166"/>
      <c r="Q922" s="154"/>
      <c r="R922" s="166"/>
      <c r="S922" s="154"/>
      <c r="T922" s="166"/>
      <c r="U922" s="207"/>
      <c r="V922" s="208"/>
      <c r="W922" s="166"/>
      <c r="X922" s="207"/>
      <c r="Y922" s="208"/>
      <c r="Z922" s="166"/>
      <c r="AA922" s="166"/>
      <c r="AB922" s="55"/>
    </row>
    <row r="923" spans="1:28" x14ac:dyDescent="0.2">
      <c r="A923" s="209"/>
      <c r="B923" s="208"/>
      <c r="C923" s="210"/>
      <c r="D923" s="211"/>
      <c r="E923" s="211"/>
      <c r="F923" s="208"/>
      <c r="G923" s="154"/>
      <c r="H923" s="166"/>
      <c r="I923" s="154"/>
      <c r="J923" s="166"/>
      <c r="K923" s="207"/>
      <c r="L923" s="208"/>
      <c r="M923" s="166"/>
      <c r="N923" s="207"/>
      <c r="O923" s="208"/>
      <c r="P923" s="166"/>
      <c r="Q923" s="154"/>
      <c r="R923" s="166"/>
      <c r="S923" s="154"/>
      <c r="T923" s="166"/>
      <c r="U923" s="207"/>
      <c r="V923" s="208"/>
      <c r="W923" s="166"/>
      <c r="X923" s="207"/>
      <c r="Y923" s="208"/>
      <c r="Z923" s="166"/>
      <c r="AA923" s="166"/>
      <c r="AB923" s="140"/>
    </row>
    <row r="924" spans="1:28" x14ac:dyDescent="0.2">
      <c r="A924" s="209"/>
      <c r="B924" s="208"/>
      <c r="C924" s="210"/>
      <c r="D924" s="211"/>
      <c r="E924" s="211"/>
      <c r="F924" s="208"/>
      <c r="G924" s="154"/>
      <c r="H924" s="166"/>
      <c r="I924" s="154"/>
      <c r="J924" s="166"/>
      <c r="K924" s="207"/>
      <c r="L924" s="208"/>
      <c r="M924" s="166"/>
      <c r="N924" s="207"/>
      <c r="O924" s="208"/>
      <c r="P924" s="166"/>
      <c r="Q924" s="154"/>
      <c r="R924" s="166"/>
      <c r="S924" s="154"/>
      <c r="T924" s="166"/>
      <c r="U924" s="207"/>
      <c r="V924" s="208"/>
      <c r="W924" s="166"/>
      <c r="X924" s="207"/>
      <c r="Y924" s="208"/>
      <c r="Z924" s="166"/>
      <c r="AA924" s="166"/>
      <c r="AB924" s="140"/>
    </row>
    <row r="925" spans="1:28" x14ac:dyDescent="0.2">
      <c r="A925" s="209"/>
      <c r="B925" s="208"/>
      <c r="C925" s="210"/>
      <c r="D925" s="211"/>
      <c r="E925" s="211"/>
      <c r="F925" s="208"/>
      <c r="G925" s="154"/>
      <c r="H925" s="166"/>
      <c r="I925" s="154"/>
      <c r="J925" s="166"/>
      <c r="K925" s="207"/>
      <c r="L925" s="208"/>
      <c r="M925" s="166"/>
      <c r="N925" s="207"/>
      <c r="O925" s="208"/>
      <c r="P925" s="166"/>
      <c r="Q925" s="154"/>
      <c r="R925" s="166"/>
      <c r="S925" s="154"/>
      <c r="T925" s="166"/>
      <c r="U925" s="207"/>
      <c r="V925" s="208"/>
      <c r="W925" s="166"/>
      <c r="X925" s="207"/>
      <c r="Y925" s="208"/>
      <c r="Z925" s="166"/>
      <c r="AA925" s="166"/>
      <c r="AB925" s="140"/>
    </row>
    <row r="926" spans="1:28" x14ac:dyDescent="0.2">
      <c r="A926" s="156"/>
      <c r="B926" s="155"/>
      <c r="C926" s="157"/>
      <c r="D926" s="158"/>
      <c r="E926" s="158"/>
      <c r="F926" s="155"/>
      <c r="G926" s="154"/>
      <c r="H926" s="166"/>
      <c r="I926" s="154"/>
      <c r="J926" s="166"/>
      <c r="K926" s="154"/>
      <c r="L926" s="155"/>
      <c r="M926" s="166"/>
      <c r="N926" s="154"/>
      <c r="O926" s="155"/>
      <c r="P926" s="166"/>
      <c r="Q926" s="154"/>
      <c r="R926" s="166"/>
      <c r="S926" s="154"/>
      <c r="T926" s="166"/>
      <c r="U926" s="154"/>
      <c r="V926" s="155"/>
      <c r="W926" s="166"/>
      <c r="X926" s="154"/>
      <c r="Y926" s="155"/>
      <c r="Z926" s="166"/>
      <c r="AA926" s="166"/>
      <c r="AB926" s="55"/>
    </row>
    <row r="927" spans="1:28" x14ac:dyDescent="0.2">
      <c r="A927" s="209"/>
      <c r="B927" s="208"/>
      <c r="C927" s="210"/>
      <c r="D927" s="211"/>
      <c r="E927" s="211"/>
      <c r="F927" s="208"/>
      <c r="G927" s="154"/>
      <c r="H927" s="166"/>
      <c r="I927" s="154"/>
      <c r="J927" s="166"/>
      <c r="K927" s="207"/>
      <c r="L927" s="208"/>
      <c r="M927" s="166"/>
      <c r="N927" s="207"/>
      <c r="O927" s="208"/>
      <c r="P927" s="166"/>
      <c r="Q927" s="154"/>
      <c r="R927" s="166"/>
      <c r="S927" s="154"/>
      <c r="T927" s="166"/>
      <c r="U927" s="207"/>
      <c r="V927" s="208"/>
      <c r="W927" s="166"/>
      <c r="X927" s="207"/>
      <c r="Y927" s="208"/>
      <c r="Z927" s="166"/>
      <c r="AA927" s="166"/>
      <c r="AB927" s="55"/>
    </row>
    <row r="928" spans="1:28" x14ac:dyDescent="0.2">
      <c r="A928" s="209"/>
      <c r="B928" s="208"/>
      <c r="C928" s="210"/>
      <c r="D928" s="211"/>
      <c r="E928" s="211"/>
      <c r="F928" s="208"/>
      <c r="G928" s="154"/>
      <c r="H928" s="166"/>
      <c r="I928" s="154"/>
      <c r="J928" s="166"/>
      <c r="K928" s="207"/>
      <c r="L928" s="208"/>
      <c r="M928" s="166"/>
      <c r="N928" s="207"/>
      <c r="O928" s="208"/>
      <c r="P928" s="166"/>
      <c r="Q928" s="154"/>
      <c r="R928" s="166"/>
      <c r="S928" s="154"/>
      <c r="T928" s="166"/>
      <c r="U928" s="207"/>
      <c r="V928" s="208"/>
      <c r="W928" s="166"/>
      <c r="X928" s="207"/>
      <c r="Y928" s="208"/>
      <c r="Z928" s="166"/>
      <c r="AA928" s="166"/>
      <c r="AB928" s="55"/>
    </row>
    <row r="929" spans="1:28" x14ac:dyDescent="0.2">
      <c r="A929" s="209"/>
      <c r="B929" s="208"/>
      <c r="C929" s="210"/>
      <c r="D929" s="211"/>
      <c r="E929" s="211"/>
      <c r="F929" s="208"/>
      <c r="G929" s="154"/>
      <c r="H929" s="166"/>
      <c r="I929" s="154"/>
      <c r="J929" s="166"/>
      <c r="K929" s="207"/>
      <c r="L929" s="208"/>
      <c r="M929" s="166"/>
      <c r="N929" s="207"/>
      <c r="O929" s="208"/>
      <c r="P929" s="166"/>
      <c r="Q929" s="154"/>
      <c r="R929" s="166"/>
      <c r="S929" s="154"/>
      <c r="T929" s="166"/>
      <c r="U929" s="217"/>
      <c r="V929" s="218"/>
      <c r="W929" s="166"/>
      <c r="X929" s="207"/>
      <c r="Y929" s="208"/>
      <c r="Z929" s="166"/>
      <c r="AA929" s="166"/>
      <c r="AB929" s="55"/>
    </row>
    <row r="930" spans="1:28" x14ac:dyDescent="0.2">
      <c r="A930" s="209"/>
      <c r="B930" s="208"/>
      <c r="C930" s="210"/>
      <c r="D930" s="211"/>
      <c r="E930" s="211"/>
      <c r="F930" s="208"/>
      <c r="G930" s="154"/>
      <c r="H930" s="166"/>
      <c r="I930" s="154"/>
      <c r="J930" s="166"/>
      <c r="K930" s="207"/>
      <c r="L930" s="208"/>
      <c r="M930" s="166"/>
      <c r="N930" s="207"/>
      <c r="O930" s="208"/>
      <c r="P930" s="166"/>
      <c r="Q930" s="154"/>
      <c r="R930" s="166"/>
      <c r="S930" s="154"/>
      <c r="T930" s="166"/>
      <c r="U930" s="217"/>
      <c r="V930" s="218"/>
      <c r="W930" s="166"/>
      <c r="X930" s="207"/>
      <c r="Y930" s="208"/>
      <c r="Z930" s="166"/>
      <c r="AA930" s="166"/>
      <c r="AB930" s="55"/>
    </row>
    <row r="931" spans="1:28" x14ac:dyDescent="0.2">
      <c r="A931" s="209"/>
      <c r="B931" s="208"/>
      <c r="C931" s="210"/>
      <c r="D931" s="211"/>
      <c r="E931" s="211"/>
      <c r="F931" s="208"/>
      <c r="G931" s="154"/>
      <c r="H931" s="166"/>
      <c r="I931" s="154"/>
      <c r="J931" s="166"/>
      <c r="K931" s="207"/>
      <c r="L931" s="208"/>
      <c r="M931" s="166"/>
      <c r="N931" s="207"/>
      <c r="O931" s="208"/>
      <c r="P931" s="166"/>
      <c r="Q931" s="154"/>
      <c r="R931" s="166"/>
      <c r="S931" s="154"/>
      <c r="T931" s="166"/>
      <c r="U931" s="217"/>
      <c r="V931" s="218"/>
      <c r="W931" s="166"/>
      <c r="X931" s="207"/>
      <c r="Y931" s="208"/>
      <c r="Z931" s="166"/>
      <c r="AA931" s="166"/>
      <c r="AB931" s="55"/>
    </row>
    <row r="932" spans="1:28" x14ac:dyDescent="0.2">
      <c r="A932" s="209"/>
      <c r="B932" s="208"/>
      <c r="C932" s="210"/>
      <c r="D932" s="211"/>
      <c r="E932" s="211"/>
      <c r="F932" s="208"/>
      <c r="G932" s="154"/>
      <c r="H932" s="166"/>
      <c r="I932" s="154"/>
      <c r="J932" s="166"/>
      <c r="K932" s="207"/>
      <c r="L932" s="208"/>
      <c r="M932" s="166"/>
      <c r="N932" s="207"/>
      <c r="O932" s="208"/>
      <c r="P932" s="166"/>
      <c r="Q932" s="154"/>
      <c r="R932" s="166"/>
      <c r="S932" s="154"/>
      <c r="T932" s="166"/>
      <c r="U932" s="217"/>
      <c r="V932" s="218"/>
      <c r="W932" s="166"/>
      <c r="X932" s="207"/>
      <c r="Y932" s="208"/>
      <c r="Z932" s="166"/>
      <c r="AA932" s="166"/>
      <c r="AB932" s="55"/>
    </row>
    <row r="933" spans="1:28" x14ac:dyDescent="0.2">
      <c r="A933" s="209"/>
      <c r="B933" s="208"/>
      <c r="C933" s="210"/>
      <c r="D933" s="211"/>
      <c r="E933" s="211"/>
      <c r="F933" s="208"/>
      <c r="G933" s="154"/>
      <c r="H933" s="166"/>
      <c r="I933" s="154"/>
      <c r="J933" s="166"/>
      <c r="K933" s="207"/>
      <c r="L933" s="208"/>
      <c r="M933" s="166"/>
      <c r="N933" s="207"/>
      <c r="O933" s="208"/>
      <c r="P933" s="166"/>
      <c r="Q933" s="154"/>
      <c r="R933" s="166"/>
      <c r="S933" s="154"/>
      <c r="T933" s="166"/>
      <c r="U933" s="217"/>
      <c r="V933" s="218"/>
      <c r="W933" s="166"/>
      <c r="X933" s="207"/>
      <c r="Y933" s="208"/>
      <c r="Z933" s="166"/>
      <c r="AA933" s="166"/>
      <c r="AB933" s="55"/>
    </row>
    <row r="934" spans="1:28" x14ac:dyDescent="0.2">
      <c r="A934" s="209"/>
      <c r="B934" s="208"/>
      <c r="C934" s="210"/>
      <c r="D934" s="211"/>
      <c r="E934" s="211"/>
      <c r="F934" s="208"/>
      <c r="G934" s="154"/>
      <c r="H934" s="166"/>
      <c r="I934" s="154"/>
      <c r="J934" s="166"/>
      <c r="K934" s="207"/>
      <c r="L934" s="208"/>
      <c r="M934" s="166"/>
      <c r="N934" s="207"/>
      <c r="O934" s="208"/>
      <c r="P934" s="166"/>
      <c r="Q934" s="154"/>
      <c r="R934" s="166"/>
      <c r="S934" s="154"/>
      <c r="T934" s="166"/>
      <c r="U934" s="217"/>
      <c r="V934" s="218"/>
      <c r="W934" s="166"/>
      <c r="X934" s="207"/>
      <c r="Y934" s="208"/>
      <c r="Z934" s="166"/>
      <c r="AA934" s="166"/>
      <c r="AB934" s="55"/>
    </row>
    <row r="935" spans="1:28" x14ac:dyDescent="0.2">
      <c r="A935" s="209"/>
      <c r="B935" s="208"/>
      <c r="C935" s="210"/>
      <c r="D935" s="211"/>
      <c r="E935" s="211"/>
      <c r="F935" s="208"/>
      <c r="G935" s="154"/>
      <c r="H935" s="166"/>
      <c r="I935" s="154"/>
      <c r="J935" s="166"/>
      <c r="K935" s="207"/>
      <c r="L935" s="208"/>
      <c r="M935" s="166"/>
      <c r="N935" s="207"/>
      <c r="O935" s="208"/>
      <c r="P935" s="166"/>
      <c r="Q935" s="154"/>
      <c r="R935" s="166"/>
      <c r="S935" s="154"/>
      <c r="T935" s="166"/>
      <c r="U935" s="217"/>
      <c r="V935" s="218"/>
      <c r="W935" s="166"/>
      <c r="X935" s="207"/>
      <c r="Y935" s="208"/>
      <c r="Z935" s="166"/>
      <c r="AA935" s="166"/>
      <c r="AB935" s="55"/>
    </row>
    <row r="936" spans="1:28" x14ac:dyDescent="0.2">
      <c r="A936" s="209"/>
      <c r="B936" s="208"/>
      <c r="C936" s="210"/>
      <c r="D936" s="211"/>
      <c r="E936" s="211"/>
      <c r="F936" s="208"/>
      <c r="G936" s="154"/>
      <c r="H936" s="166"/>
      <c r="I936" s="154"/>
      <c r="J936" s="166"/>
      <c r="K936" s="207"/>
      <c r="L936" s="208"/>
      <c r="M936" s="166"/>
      <c r="N936" s="207"/>
      <c r="O936" s="208"/>
      <c r="P936" s="166"/>
      <c r="Q936" s="154"/>
      <c r="R936" s="166"/>
      <c r="S936" s="154"/>
      <c r="T936" s="166"/>
      <c r="U936" s="217"/>
      <c r="V936" s="218"/>
      <c r="W936" s="166"/>
      <c r="X936" s="207"/>
      <c r="Y936" s="208"/>
      <c r="Z936" s="166"/>
      <c r="AA936" s="166"/>
      <c r="AB936" s="55"/>
    </row>
    <row r="937" spans="1:28" x14ac:dyDescent="0.2">
      <c r="A937" s="209"/>
      <c r="B937" s="208"/>
      <c r="C937" s="210"/>
      <c r="D937" s="211"/>
      <c r="E937" s="211"/>
      <c r="F937" s="208"/>
      <c r="G937" s="154"/>
      <c r="H937" s="166"/>
      <c r="I937" s="154"/>
      <c r="J937" s="166"/>
      <c r="K937" s="207"/>
      <c r="L937" s="208"/>
      <c r="M937" s="166"/>
      <c r="N937" s="207"/>
      <c r="O937" s="208"/>
      <c r="P937" s="166"/>
      <c r="Q937" s="154"/>
      <c r="R937" s="166"/>
      <c r="S937" s="154"/>
      <c r="T937" s="166"/>
      <c r="U937" s="217"/>
      <c r="V937" s="218"/>
      <c r="W937" s="166"/>
      <c r="X937" s="207"/>
      <c r="Y937" s="208"/>
      <c r="Z937" s="166"/>
      <c r="AA937" s="166"/>
      <c r="AB937" s="55"/>
    </row>
    <row r="938" spans="1:28" x14ac:dyDescent="0.2">
      <c r="A938" s="209"/>
      <c r="B938" s="208"/>
      <c r="C938" s="210"/>
      <c r="D938" s="211"/>
      <c r="E938" s="211"/>
      <c r="F938" s="208"/>
      <c r="G938" s="150"/>
      <c r="H938" s="149"/>
      <c r="I938" s="150"/>
      <c r="J938" s="149"/>
      <c r="K938" s="207"/>
      <c r="L938" s="208"/>
      <c r="M938" s="149"/>
      <c r="N938" s="207"/>
      <c r="O938" s="208"/>
      <c r="P938" s="149"/>
      <c r="Q938" s="150"/>
      <c r="R938" s="149"/>
      <c r="S938" s="150"/>
      <c r="T938" s="149"/>
      <c r="U938" s="207"/>
      <c r="V938" s="208"/>
      <c r="W938" s="149"/>
      <c r="X938" s="207"/>
      <c r="Y938" s="208"/>
      <c r="Z938" s="143"/>
      <c r="AA938" s="143"/>
      <c r="AB938" s="55"/>
    </row>
    <row r="939" spans="1:28" x14ac:dyDescent="0.2">
      <c r="A939" s="209"/>
      <c r="B939" s="208"/>
      <c r="C939" s="210"/>
      <c r="D939" s="211"/>
      <c r="E939" s="211"/>
      <c r="F939" s="208"/>
      <c r="G939" s="150"/>
      <c r="H939" s="149"/>
      <c r="I939" s="150"/>
      <c r="J939" s="149"/>
      <c r="K939" s="207"/>
      <c r="L939" s="208"/>
      <c r="M939" s="149"/>
      <c r="N939" s="207"/>
      <c r="O939" s="208"/>
      <c r="P939" s="149"/>
      <c r="Q939" s="150"/>
      <c r="R939" s="149"/>
      <c r="S939" s="150"/>
      <c r="T939" s="149"/>
      <c r="U939" s="207"/>
      <c r="V939" s="208"/>
      <c r="W939" s="149"/>
      <c r="X939" s="207"/>
      <c r="Y939" s="208"/>
      <c r="Z939" s="143"/>
      <c r="AA939" s="143"/>
      <c r="AB939" s="55"/>
    </row>
    <row r="940" spans="1:28" x14ac:dyDescent="0.2">
      <c r="A940" s="209"/>
      <c r="B940" s="208"/>
      <c r="C940" s="210"/>
      <c r="D940" s="211"/>
      <c r="E940" s="211"/>
      <c r="F940" s="208"/>
      <c r="G940" s="150"/>
      <c r="H940" s="149"/>
      <c r="I940" s="150"/>
      <c r="J940" s="149"/>
      <c r="K940" s="207"/>
      <c r="L940" s="208"/>
      <c r="M940" s="149"/>
      <c r="N940" s="207"/>
      <c r="O940" s="208"/>
      <c r="P940" s="149"/>
      <c r="Q940" s="150"/>
      <c r="R940" s="149"/>
      <c r="S940" s="150"/>
      <c r="T940" s="149"/>
      <c r="U940" s="207"/>
      <c r="V940" s="208"/>
      <c r="W940" s="149"/>
      <c r="X940" s="207"/>
      <c r="Y940" s="208"/>
      <c r="Z940" s="143"/>
      <c r="AA940" s="143"/>
      <c r="AB940" s="55"/>
    </row>
    <row r="941" spans="1:28" x14ac:dyDescent="0.2">
      <c r="A941" s="209"/>
      <c r="B941" s="208"/>
      <c r="C941" s="210"/>
      <c r="D941" s="211"/>
      <c r="E941" s="211"/>
      <c r="F941" s="208"/>
      <c r="G941" s="150"/>
      <c r="H941" s="149"/>
      <c r="I941" s="150"/>
      <c r="J941" s="149"/>
      <c r="K941" s="207"/>
      <c r="L941" s="208"/>
      <c r="M941" s="149"/>
      <c r="N941" s="207"/>
      <c r="O941" s="208"/>
      <c r="P941" s="149"/>
      <c r="Q941" s="150"/>
      <c r="R941" s="149"/>
      <c r="S941" s="150"/>
      <c r="T941" s="149"/>
      <c r="U941" s="207"/>
      <c r="V941" s="208"/>
      <c r="W941" s="149"/>
      <c r="X941" s="207"/>
      <c r="Y941" s="208"/>
      <c r="Z941" s="143"/>
      <c r="AA941" s="143"/>
      <c r="AB941" s="55"/>
    </row>
    <row r="942" spans="1:28" x14ac:dyDescent="0.2">
      <c r="A942" s="209"/>
      <c r="B942" s="208"/>
      <c r="C942" s="210"/>
      <c r="D942" s="211"/>
      <c r="E942" s="211"/>
      <c r="F942" s="208"/>
      <c r="G942" s="150"/>
      <c r="H942" s="149"/>
      <c r="I942" s="150"/>
      <c r="J942" s="149"/>
      <c r="K942" s="207"/>
      <c r="L942" s="208"/>
      <c r="M942" s="149"/>
      <c r="N942" s="207"/>
      <c r="O942" s="208"/>
      <c r="P942" s="149"/>
      <c r="Q942" s="150"/>
      <c r="R942" s="149"/>
      <c r="S942" s="150"/>
      <c r="T942" s="149"/>
      <c r="U942" s="207"/>
      <c r="V942" s="208"/>
      <c r="W942" s="149"/>
      <c r="X942" s="207"/>
      <c r="Y942" s="208"/>
      <c r="Z942" s="143"/>
      <c r="AA942" s="143"/>
      <c r="AB942" s="144"/>
    </row>
    <row r="943" spans="1:28" x14ac:dyDescent="0.2">
      <c r="A943" s="209"/>
      <c r="B943" s="208"/>
      <c r="C943" s="210"/>
      <c r="D943" s="211"/>
      <c r="E943" s="211"/>
      <c r="F943" s="208"/>
      <c r="G943" s="150"/>
      <c r="H943" s="149"/>
      <c r="I943" s="150"/>
      <c r="J943" s="149"/>
      <c r="K943" s="207"/>
      <c r="L943" s="208"/>
      <c r="M943" s="149"/>
      <c r="N943" s="207"/>
      <c r="O943" s="208"/>
      <c r="P943" s="149"/>
      <c r="Q943" s="150"/>
      <c r="R943" s="149"/>
      <c r="S943" s="150"/>
      <c r="T943" s="149"/>
      <c r="U943" s="207"/>
      <c r="V943" s="208"/>
      <c r="W943" s="149"/>
      <c r="X943" s="207"/>
      <c r="Y943" s="208"/>
      <c r="Z943" s="143"/>
      <c r="AA943" s="143"/>
      <c r="AB943" s="144"/>
    </row>
    <row r="944" spans="1:28" x14ac:dyDescent="0.2">
      <c r="A944" s="209"/>
      <c r="B944" s="208"/>
      <c r="C944" s="210"/>
      <c r="D944" s="211"/>
      <c r="E944" s="211"/>
      <c r="F944" s="208"/>
      <c r="G944" s="150"/>
      <c r="H944" s="149"/>
      <c r="I944" s="150"/>
      <c r="J944" s="149"/>
      <c r="K944" s="207"/>
      <c r="L944" s="208"/>
      <c r="M944" s="149"/>
      <c r="N944" s="207"/>
      <c r="O944" s="208"/>
      <c r="P944" s="149"/>
      <c r="Q944" s="150"/>
      <c r="R944" s="149"/>
      <c r="S944" s="150"/>
      <c r="T944" s="149"/>
      <c r="U944" s="207"/>
      <c r="V944" s="208"/>
      <c r="W944" s="149"/>
      <c r="X944" s="207"/>
      <c r="Y944" s="208"/>
      <c r="Z944" s="143"/>
      <c r="AA944" s="143"/>
      <c r="AB944" s="55"/>
    </row>
    <row r="945" spans="1:28" x14ac:dyDescent="0.2">
      <c r="A945" s="209"/>
      <c r="B945" s="208"/>
      <c r="C945" s="210"/>
      <c r="D945" s="211"/>
      <c r="E945" s="211"/>
      <c r="F945" s="208"/>
      <c r="G945" s="150"/>
      <c r="H945" s="149"/>
      <c r="I945" s="150"/>
      <c r="J945" s="149"/>
      <c r="K945" s="207"/>
      <c r="L945" s="208"/>
      <c r="M945" s="149"/>
      <c r="N945" s="207"/>
      <c r="O945" s="208"/>
      <c r="P945" s="149"/>
      <c r="Q945" s="150"/>
      <c r="R945" s="149"/>
      <c r="S945" s="150"/>
      <c r="T945" s="149"/>
      <c r="U945" s="207"/>
      <c r="V945" s="208"/>
      <c r="W945" s="149"/>
      <c r="X945" s="207"/>
      <c r="Y945" s="208"/>
      <c r="Z945" s="148"/>
      <c r="AA945" s="148"/>
      <c r="AB945" s="55"/>
    </row>
    <row r="946" spans="1:28" x14ac:dyDescent="0.2">
      <c r="A946" s="209"/>
      <c r="B946" s="208"/>
      <c r="C946" s="210"/>
      <c r="D946" s="211"/>
      <c r="E946" s="211"/>
      <c r="F946" s="208"/>
      <c r="G946" s="150"/>
      <c r="H946" s="149"/>
      <c r="I946" s="150"/>
      <c r="J946" s="149"/>
      <c r="K946" s="207"/>
      <c r="L946" s="208"/>
      <c r="M946" s="149"/>
      <c r="N946" s="207"/>
      <c r="O946" s="208"/>
      <c r="P946" s="149"/>
      <c r="Q946" s="150"/>
      <c r="R946" s="149"/>
      <c r="S946" s="150"/>
      <c r="T946" s="149"/>
      <c r="U946" s="207"/>
      <c r="V946" s="208"/>
      <c r="W946" s="149"/>
      <c r="X946" s="207"/>
      <c r="Y946" s="208"/>
      <c r="Z946" s="148"/>
      <c r="AA946" s="148"/>
      <c r="AB946" s="55"/>
    </row>
    <row r="947" spans="1:28" x14ac:dyDescent="0.2">
      <c r="A947" s="209"/>
      <c r="B947" s="208"/>
      <c r="C947" s="210"/>
      <c r="D947" s="211"/>
      <c r="E947" s="211"/>
      <c r="F947" s="208"/>
      <c r="G947" s="150"/>
      <c r="H947" s="149"/>
      <c r="I947" s="150"/>
      <c r="J947" s="149"/>
      <c r="K947" s="207"/>
      <c r="L947" s="208"/>
      <c r="M947" s="149"/>
      <c r="N947" s="207"/>
      <c r="O947" s="208"/>
      <c r="P947" s="149"/>
      <c r="Q947" s="150"/>
      <c r="R947" s="149"/>
      <c r="S947" s="150"/>
      <c r="T947" s="149"/>
      <c r="U947" s="207"/>
      <c r="V947" s="208"/>
      <c r="W947" s="149"/>
      <c r="X947" s="207"/>
      <c r="Y947" s="208"/>
      <c r="Z947" s="148"/>
      <c r="AA947" s="148"/>
      <c r="AB947" s="55"/>
    </row>
    <row r="948" spans="1:28" x14ac:dyDescent="0.2">
      <c r="A948" s="209"/>
      <c r="B948" s="208"/>
      <c r="C948" s="210"/>
      <c r="D948" s="211"/>
      <c r="E948" s="211"/>
      <c r="F948" s="208"/>
      <c r="G948" s="150"/>
      <c r="H948" s="149"/>
      <c r="I948" s="150"/>
      <c r="J948" s="149"/>
      <c r="K948" s="207"/>
      <c r="L948" s="208"/>
      <c r="M948" s="149"/>
      <c r="N948" s="207"/>
      <c r="O948" s="208"/>
      <c r="P948" s="149"/>
      <c r="Q948" s="150"/>
      <c r="R948" s="149"/>
      <c r="S948" s="150"/>
      <c r="T948" s="149"/>
      <c r="U948" s="207"/>
      <c r="V948" s="208"/>
      <c r="W948" s="149"/>
      <c r="X948" s="207"/>
      <c r="Y948" s="208"/>
      <c r="Z948" s="148"/>
      <c r="AA948" s="148"/>
      <c r="AB948" s="55"/>
    </row>
    <row r="949" spans="1:28" x14ac:dyDescent="0.2">
      <c r="A949" s="209"/>
      <c r="B949" s="208"/>
      <c r="C949" s="210"/>
      <c r="D949" s="211"/>
      <c r="E949" s="211"/>
      <c r="F949" s="208"/>
      <c r="G949" s="150"/>
      <c r="H949" s="149"/>
      <c r="I949" s="150"/>
      <c r="J949" s="149"/>
      <c r="K949" s="207"/>
      <c r="L949" s="208"/>
      <c r="M949" s="149"/>
      <c r="N949" s="207"/>
      <c r="O949" s="208"/>
      <c r="P949" s="149"/>
      <c r="Q949" s="150"/>
      <c r="R949" s="149"/>
      <c r="S949" s="150"/>
      <c r="T949" s="149"/>
      <c r="U949" s="207"/>
      <c r="V949" s="208"/>
      <c r="W949" s="149"/>
      <c r="X949" s="207"/>
      <c r="Y949" s="208"/>
      <c r="Z949" s="148"/>
      <c r="AA949" s="148"/>
      <c r="AB949" s="55"/>
    </row>
    <row r="950" spans="1:28" x14ac:dyDescent="0.2">
      <c r="A950" s="209"/>
      <c r="B950" s="208"/>
      <c r="C950" s="210"/>
      <c r="D950" s="211"/>
      <c r="E950" s="211"/>
      <c r="F950" s="208"/>
      <c r="G950" s="150"/>
      <c r="H950" s="149"/>
      <c r="I950" s="150"/>
      <c r="J950" s="149"/>
      <c r="K950" s="207"/>
      <c r="L950" s="208"/>
      <c r="M950" s="149"/>
      <c r="N950" s="207"/>
      <c r="O950" s="208"/>
      <c r="P950" s="149"/>
      <c r="Q950" s="150"/>
      <c r="R950" s="149"/>
      <c r="S950" s="150"/>
      <c r="T950" s="149"/>
      <c r="U950" s="207"/>
      <c r="V950" s="208"/>
      <c r="W950" s="149"/>
      <c r="X950" s="207"/>
      <c r="Y950" s="208"/>
      <c r="Z950" s="148"/>
      <c r="AA950" s="148"/>
      <c r="AB950" s="55"/>
    </row>
    <row r="951" spans="1:28" x14ac:dyDescent="0.2">
      <c r="A951" s="209"/>
      <c r="B951" s="208"/>
      <c r="C951" s="210"/>
      <c r="D951" s="211"/>
      <c r="E951" s="211"/>
      <c r="F951" s="208"/>
      <c r="G951" s="150"/>
      <c r="H951" s="149"/>
      <c r="I951" s="150"/>
      <c r="J951" s="149"/>
      <c r="K951" s="207"/>
      <c r="L951" s="208"/>
      <c r="M951" s="149"/>
      <c r="N951" s="207"/>
      <c r="O951" s="208"/>
      <c r="P951" s="149"/>
      <c r="Q951" s="150"/>
      <c r="R951" s="149"/>
      <c r="S951" s="150"/>
      <c r="T951" s="149"/>
      <c r="U951" s="207"/>
      <c r="V951" s="208"/>
      <c r="W951" s="149"/>
      <c r="X951" s="207"/>
      <c r="Y951" s="208"/>
      <c r="Z951" s="148"/>
      <c r="AA951" s="148"/>
      <c r="AB951" s="55"/>
    </row>
    <row r="952" spans="1:28" x14ac:dyDescent="0.2">
      <c r="A952" s="209"/>
      <c r="B952" s="208"/>
      <c r="C952" s="210"/>
      <c r="D952" s="211"/>
      <c r="E952" s="211"/>
      <c r="F952" s="208"/>
      <c r="G952" s="150"/>
      <c r="H952" s="149"/>
      <c r="I952" s="150"/>
      <c r="J952" s="149"/>
      <c r="K952" s="207"/>
      <c r="L952" s="208"/>
      <c r="M952" s="149"/>
      <c r="N952" s="207"/>
      <c r="O952" s="208"/>
      <c r="P952" s="149"/>
      <c r="Q952" s="150"/>
      <c r="R952" s="149"/>
      <c r="S952" s="150"/>
      <c r="T952" s="149"/>
      <c r="U952" s="207"/>
      <c r="V952" s="208"/>
      <c r="W952" s="149"/>
      <c r="X952" s="207"/>
      <c r="Y952" s="208"/>
      <c r="Z952" s="143"/>
      <c r="AA952" s="143"/>
      <c r="AB952" s="55"/>
    </row>
    <row r="953" spans="1:28" x14ac:dyDescent="0.2">
      <c r="A953" s="209"/>
      <c r="B953" s="208"/>
      <c r="C953" s="210"/>
      <c r="D953" s="211"/>
      <c r="E953" s="211"/>
      <c r="F953" s="208"/>
      <c r="G953" s="150"/>
      <c r="H953" s="149"/>
      <c r="I953" s="150"/>
      <c r="J953" s="149"/>
      <c r="K953" s="207"/>
      <c r="L953" s="208"/>
      <c r="M953" s="149"/>
      <c r="N953" s="207"/>
      <c r="O953" s="208"/>
      <c r="P953" s="149"/>
      <c r="Q953" s="150"/>
      <c r="R953" s="149"/>
      <c r="S953" s="150"/>
      <c r="T953" s="149"/>
      <c r="U953" s="207"/>
      <c r="V953" s="208"/>
      <c r="W953" s="149"/>
      <c r="X953" s="207"/>
      <c r="Y953" s="208"/>
      <c r="Z953" s="143"/>
      <c r="AA953" s="143"/>
      <c r="AB953" s="55"/>
    </row>
    <row r="954" spans="1:28" x14ac:dyDescent="0.2">
      <c r="A954" s="209"/>
      <c r="B954" s="208"/>
      <c r="C954" s="210"/>
      <c r="D954" s="211"/>
      <c r="E954" s="211"/>
      <c r="F954" s="208"/>
      <c r="G954" s="150"/>
      <c r="H954" s="149"/>
      <c r="I954" s="150"/>
      <c r="J954" s="149"/>
      <c r="K954" s="207"/>
      <c r="L954" s="208"/>
      <c r="M954" s="149"/>
      <c r="N954" s="207"/>
      <c r="O954" s="208"/>
      <c r="P954" s="149"/>
      <c r="Q954" s="150"/>
      <c r="R954" s="149"/>
      <c r="S954" s="150"/>
      <c r="T954" s="149"/>
      <c r="U954" s="207"/>
      <c r="V954" s="208"/>
      <c r="W954" s="149"/>
      <c r="X954" s="207"/>
      <c r="Y954" s="208"/>
      <c r="Z954" s="143"/>
      <c r="AA954" s="143"/>
      <c r="AB954" s="55"/>
    </row>
    <row r="955" spans="1:28" x14ac:dyDescent="0.2">
      <c r="A955" s="209"/>
      <c r="B955" s="208"/>
      <c r="C955" s="210"/>
      <c r="D955" s="211"/>
      <c r="E955" s="211"/>
      <c r="F955" s="208"/>
      <c r="G955" s="150"/>
      <c r="H955" s="149"/>
      <c r="I955" s="150"/>
      <c r="J955" s="149"/>
      <c r="K955" s="207"/>
      <c r="L955" s="208"/>
      <c r="M955" s="149"/>
      <c r="N955" s="207"/>
      <c r="O955" s="208"/>
      <c r="P955" s="149"/>
      <c r="Q955" s="150"/>
      <c r="R955" s="149"/>
      <c r="S955" s="150"/>
      <c r="T955" s="149"/>
      <c r="U955" s="207"/>
      <c r="V955" s="208"/>
      <c r="W955" s="149"/>
      <c r="X955" s="207"/>
      <c r="Y955" s="208"/>
      <c r="Z955" s="143"/>
      <c r="AA955" s="143"/>
      <c r="AB955" s="55"/>
    </row>
    <row r="956" spans="1:28" x14ac:dyDescent="0.2">
      <c r="A956" s="209"/>
      <c r="B956" s="208"/>
      <c r="C956" s="210"/>
      <c r="D956" s="211"/>
      <c r="E956" s="211"/>
      <c r="F956" s="208"/>
      <c r="G956" s="150"/>
      <c r="H956" s="149"/>
      <c r="I956" s="150"/>
      <c r="J956" s="149"/>
      <c r="K956" s="207"/>
      <c r="L956" s="208"/>
      <c r="M956" s="149"/>
      <c r="N956" s="207"/>
      <c r="O956" s="208"/>
      <c r="P956" s="149"/>
      <c r="Q956" s="150"/>
      <c r="R956" s="149"/>
      <c r="S956" s="150"/>
      <c r="T956" s="149"/>
      <c r="U956" s="207"/>
      <c r="V956" s="208"/>
      <c r="W956" s="149"/>
      <c r="X956" s="207"/>
      <c r="Y956" s="208"/>
      <c r="Z956" s="143"/>
      <c r="AA956" s="143"/>
      <c r="AB956" s="55"/>
    </row>
    <row r="957" spans="1:28" x14ac:dyDescent="0.2">
      <c r="A957" s="209"/>
      <c r="B957" s="208"/>
      <c r="C957" s="210"/>
      <c r="D957" s="211"/>
      <c r="E957" s="211"/>
      <c r="F957" s="208"/>
      <c r="G957" s="150"/>
      <c r="H957" s="149"/>
      <c r="I957" s="150"/>
      <c r="J957" s="149"/>
      <c r="K957" s="207"/>
      <c r="L957" s="208"/>
      <c r="M957" s="149"/>
      <c r="N957" s="207"/>
      <c r="O957" s="208"/>
      <c r="P957" s="149"/>
      <c r="Q957" s="150"/>
      <c r="R957" s="149"/>
      <c r="S957" s="150"/>
      <c r="T957" s="149"/>
      <c r="U957" s="207"/>
      <c r="V957" s="208"/>
      <c r="W957" s="149"/>
      <c r="X957" s="207"/>
      <c r="Y957" s="208"/>
      <c r="Z957" s="143"/>
      <c r="AA957" s="143"/>
      <c r="AB957" s="55"/>
    </row>
    <row r="958" spans="1:28" x14ac:dyDescent="0.2">
      <c r="A958" s="209"/>
      <c r="B958" s="208"/>
      <c r="C958" s="210"/>
      <c r="D958" s="211"/>
      <c r="E958" s="211"/>
      <c r="F958" s="208"/>
      <c r="G958" s="150"/>
      <c r="H958" s="149"/>
      <c r="I958" s="150"/>
      <c r="J958" s="149"/>
      <c r="K958" s="207"/>
      <c r="L958" s="208"/>
      <c r="M958" s="149"/>
      <c r="N958" s="207"/>
      <c r="O958" s="208"/>
      <c r="P958" s="149"/>
      <c r="Q958" s="150"/>
      <c r="R958" s="149"/>
      <c r="S958" s="150"/>
      <c r="T958" s="149"/>
      <c r="U958" s="207"/>
      <c r="V958" s="208"/>
      <c r="W958" s="149"/>
      <c r="X958" s="207"/>
      <c r="Y958" s="208"/>
      <c r="Z958" s="143"/>
      <c r="AA958" s="143"/>
      <c r="AB958" s="55"/>
    </row>
    <row r="959" spans="1:28" x14ac:dyDescent="0.2">
      <c r="A959" s="209"/>
      <c r="B959" s="208"/>
      <c r="C959" s="210"/>
      <c r="D959" s="211"/>
      <c r="E959" s="211"/>
      <c r="F959" s="208"/>
      <c r="G959" s="150"/>
      <c r="H959" s="149"/>
      <c r="I959" s="150"/>
      <c r="J959" s="149"/>
      <c r="K959" s="207"/>
      <c r="L959" s="208"/>
      <c r="M959" s="149"/>
      <c r="N959" s="207"/>
      <c r="O959" s="208"/>
      <c r="P959" s="149"/>
      <c r="Q959" s="150"/>
      <c r="R959" s="149"/>
      <c r="S959" s="150"/>
      <c r="T959" s="149"/>
      <c r="U959" s="207"/>
      <c r="V959" s="208"/>
      <c r="W959" s="149"/>
      <c r="X959" s="207"/>
      <c r="Y959" s="208"/>
      <c r="Z959" s="143"/>
      <c r="AA959" s="143"/>
      <c r="AB959" s="55"/>
    </row>
    <row r="960" spans="1:28" x14ac:dyDescent="0.2">
      <c r="A960" s="209"/>
      <c r="B960" s="208"/>
      <c r="C960" s="210"/>
      <c r="D960" s="211"/>
      <c r="E960" s="211"/>
      <c r="F960" s="208"/>
      <c r="G960" s="150"/>
      <c r="H960" s="149"/>
      <c r="I960" s="150"/>
      <c r="J960" s="149"/>
      <c r="K960" s="207"/>
      <c r="L960" s="208"/>
      <c r="M960" s="149"/>
      <c r="N960" s="207"/>
      <c r="O960" s="208"/>
      <c r="P960" s="149"/>
      <c r="Q960" s="150"/>
      <c r="R960" s="149"/>
      <c r="S960" s="150"/>
      <c r="T960" s="149"/>
      <c r="U960" s="207"/>
      <c r="V960" s="208"/>
      <c r="W960" s="149"/>
      <c r="X960" s="207"/>
      <c r="Y960" s="208"/>
      <c r="Z960" s="143"/>
      <c r="AA960" s="143"/>
      <c r="AB960" s="55"/>
    </row>
    <row r="961" spans="1:28" x14ac:dyDescent="0.2">
      <c r="A961" s="209"/>
      <c r="B961" s="208"/>
      <c r="C961" s="210"/>
      <c r="D961" s="211"/>
      <c r="E961" s="211"/>
      <c r="F961" s="208"/>
      <c r="G961" s="150"/>
      <c r="H961" s="149"/>
      <c r="I961" s="150"/>
      <c r="J961" s="149"/>
      <c r="K961" s="207"/>
      <c r="L961" s="208"/>
      <c r="M961" s="149"/>
      <c r="N961" s="207"/>
      <c r="O961" s="208"/>
      <c r="P961" s="149"/>
      <c r="Q961" s="150"/>
      <c r="R961" s="149"/>
      <c r="S961" s="150"/>
      <c r="T961" s="149"/>
      <c r="U961" s="207"/>
      <c r="V961" s="208"/>
      <c r="W961" s="149"/>
      <c r="X961" s="207"/>
      <c r="Y961" s="208"/>
      <c r="Z961" s="143"/>
      <c r="AA961" s="143"/>
      <c r="AB961" s="55"/>
    </row>
    <row r="962" spans="1:28" x14ac:dyDescent="0.2">
      <c r="A962" s="209"/>
      <c r="B962" s="208"/>
      <c r="C962" s="210"/>
      <c r="D962" s="211"/>
      <c r="E962" s="211"/>
      <c r="F962" s="208"/>
      <c r="G962" s="150"/>
      <c r="H962" s="149"/>
      <c r="I962" s="150"/>
      <c r="J962" s="149"/>
      <c r="K962" s="207"/>
      <c r="L962" s="208"/>
      <c r="M962" s="149"/>
      <c r="N962" s="207"/>
      <c r="O962" s="208"/>
      <c r="P962" s="149"/>
      <c r="Q962" s="150"/>
      <c r="R962" s="149"/>
      <c r="S962" s="150"/>
      <c r="T962" s="149"/>
      <c r="U962" s="207"/>
      <c r="V962" s="208"/>
      <c r="W962" s="149"/>
      <c r="X962" s="207"/>
      <c r="Y962" s="208"/>
      <c r="Z962" s="143"/>
      <c r="AA962" s="143"/>
      <c r="AB962" s="55"/>
    </row>
    <row r="963" spans="1:28" x14ac:dyDescent="0.2">
      <c r="A963" s="209"/>
      <c r="B963" s="208"/>
      <c r="C963" s="210"/>
      <c r="D963" s="211"/>
      <c r="E963" s="211"/>
      <c r="F963" s="208"/>
      <c r="G963" s="150"/>
      <c r="H963" s="149"/>
      <c r="I963" s="150"/>
      <c r="J963" s="149"/>
      <c r="K963" s="207"/>
      <c r="L963" s="208"/>
      <c r="M963" s="149"/>
      <c r="N963" s="207"/>
      <c r="O963" s="208"/>
      <c r="P963" s="149"/>
      <c r="Q963" s="150"/>
      <c r="R963" s="149"/>
      <c r="S963" s="150"/>
      <c r="T963" s="149"/>
      <c r="U963" s="207"/>
      <c r="V963" s="208"/>
      <c r="W963" s="149"/>
      <c r="X963" s="207"/>
      <c r="Y963" s="208"/>
      <c r="Z963" s="143"/>
      <c r="AA963" s="143"/>
      <c r="AB963" s="140"/>
    </row>
    <row r="964" spans="1:28" x14ac:dyDescent="0.2">
      <c r="A964" s="209"/>
      <c r="B964" s="208"/>
      <c r="C964" s="210"/>
      <c r="D964" s="211"/>
      <c r="E964" s="211"/>
      <c r="F964" s="208"/>
      <c r="G964" s="150"/>
      <c r="H964" s="149"/>
      <c r="I964" s="150"/>
      <c r="J964" s="149"/>
      <c r="K964" s="207"/>
      <c r="L964" s="208"/>
      <c r="M964" s="149"/>
      <c r="N964" s="207"/>
      <c r="O964" s="208"/>
      <c r="P964" s="149"/>
      <c r="Q964" s="150"/>
      <c r="R964" s="149"/>
      <c r="S964" s="150"/>
      <c r="T964" s="149"/>
      <c r="U964" s="207"/>
      <c r="V964" s="208"/>
      <c r="W964" s="149"/>
      <c r="X964" s="207"/>
      <c r="Y964" s="208"/>
      <c r="Z964" s="143"/>
      <c r="AA964" s="143"/>
      <c r="AB964" s="140"/>
    </row>
    <row r="965" spans="1:28" x14ac:dyDescent="0.2">
      <c r="A965" s="212"/>
      <c r="B965" s="213"/>
      <c r="C965" s="214"/>
      <c r="D965" s="215"/>
      <c r="E965" s="215"/>
      <c r="F965" s="216"/>
      <c r="G965" s="145"/>
      <c r="H965" s="146"/>
      <c r="I965" s="145"/>
      <c r="J965" s="146"/>
      <c r="K965" s="217"/>
      <c r="L965" s="218"/>
      <c r="M965" s="146"/>
      <c r="N965" s="217"/>
      <c r="O965" s="218"/>
      <c r="P965" s="146"/>
      <c r="Q965" s="145"/>
      <c r="R965" s="146"/>
      <c r="S965" s="145"/>
      <c r="T965" s="146"/>
      <c r="U965" s="217"/>
      <c r="V965" s="218"/>
      <c r="W965" s="146"/>
      <c r="X965" s="217"/>
      <c r="Y965" s="218"/>
      <c r="Z965" s="143"/>
      <c r="AA965" s="143"/>
      <c r="AB965" s="140"/>
    </row>
    <row r="966" spans="1:28" x14ac:dyDescent="0.2">
      <c r="A966" s="212"/>
      <c r="B966" s="213"/>
      <c r="C966" s="214"/>
      <c r="D966" s="215"/>
      <c r="E966" s="215"/>
      <c r="F966" s="216"/>
      <c r="G966" s="145"/>
      <c r="H966" s="146"/>
      <c r="I966" s="145"/>
      <c r="J966" s="146"/>
      <c r="K966" s="217"/>
      <c r="L966" s="218"/>
      <c r="M966" s="146"/>
      <c r="N966" s="217"/>
      <c r="O966" s="218"/>
      <c r="P966" s="146"/>
      <c r="Q966" s="145"/>
      <c r="R966" s="146"/>
      <c r="S966" s="145"/>
      <c r="T966" s="146"/>
      <c r="U966" s="217"/>
      <c r="V966" s="218"/>
      <c r="W966" s="146"/>
      <c r="X966" s="217"/>
      <c r="Y966" s="218"/>
      <c r="Z966" s="143"/>
      <c r="AA966" s="143"/>
      <c r="AB966" s="140"/>
    </row>
    <row r="967" spans="1:28" x14ac:dyDescent="0.2">
      <c r="A967" s="212"/>
      <c r="B967" s="213"/>
      <c r="C967" s="214"/>
      <c r="D967" s="215"/>
      <c r="E967" s="215"/>
      <c r="F967" s="216"/>
      <c r="G967" s="145"/>
      <c r="H967" s="146"/>
      <c r="I967" s="145"/>
      <c r="J967" s="146"/>
      <c r="K967" s="217"/>
      <c r="L967" s="218"/>
      <c r="M967" s="146"/>
      <c r="N967" s="217"/>
      <c r="O967" s="218"/>
      <c r="P967" s="146"/>
      <c r="Q967" s="145"/>
      <c r="R967" s="146"/>
      <c r="S967" s="145"/>
      <c r="T967" s="146"/>
      <c r="U967" s="217"/>
      <c r="V967" s="218"/>
      <c r="W967" s="146"/>
      <c r="X967" s="217"/>
      <c r="Y967" s="218"/>
      <c r="Z967" s="143"/>
      <c r="AA967" s="143"/>
      <c r="AB967" s="140"/>
    </row>
    <row r="968" spans="1:28" x14ac:dyDescent="0.2">
      <c r="A968" s="212"/>
      <c r="B968" s="213"/>
      <c r="C968" s="214"/>
      <c r="D968" s="215"/>
      <c r="E968" s="215"/>
      <c r="F968" s="216"/>
      <c r="G968" s="145"/>
      <c r="H968" s="146"/>
      <c r="I968" s="145"/>
      <c r="J968" s="146"/>
      <c r="K968" s="217"/>
      <c r="L968" s="218"/>
      <c r="M968" s="146"/>
      <c r="N968" s="217"/>
      <c r="O968" s="218"/>
      <c r="P968" s="146"/>
      <c r="Q968" s="145"/>
      <c r="R968" s="146"/>
      <c r="S968" s="145"/>
      <c r="T968" s="146"/>
      <c r="U968" s="217"/>
      <c r="V968" s="218"/>
      <c r="W968" s="146"/>
      <c r="X968" s="217"/>
      <c r="Y968" s="218"/>
      <c r="Z968" s="143"/>
      <c r="AA968" s="143"/>
      <c r="AB968" s="140"/>
    </row>
    <row r="969" spans="1:28" x14ac:dyDescent="0.2">
      <c r="A969" s="146"/>
      <c r="B969" s="146"/>
      <c r="C969" s="146"/>
      <c r="D969" s="146"/>
      <c r="E969" s="146"/>
      <c r="F969" s="146"/>
      <c r="G969" s="146"/>
      <c r="H969" s="146"/>
      <c r="I969" s="146"/>
      <c r="J969" s="146"/>
      <c r="K969" s="146"/>
      <c r="L969" s="146"/>
      <c r="M969" s="146"/>
      <c r="N969" s="146"/>
      <c r="O969" s="146"/>
      <c r="P969" s="146"/>
      <c r="Q969" s="146"/>
      <c r="R969" s="146"/>
      <c r="S969" s="146"/>
      <c r="T969" s="146"/>
      <c r="U969" s="146"/>
      <c r="V969" s="146"/>
      <c r="W969" s="146"/>
      <c r="X969" s="146"/>
      <c r="Y969" s="146"/>
      <c r="Z969" s="143"/>
      <c r="AA969" s="143"/>
      <c r="AB969" s="143"/>
    </row>
    <row r="970" spans="1:28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43"/>
      <c r="AA970" s="143"/>
      <c r="AB970" s="143"/>
    </row>
    <row r="971" spans="1:28" x14ac:dyDescent="0.2">
      <c r="A971" s="221" t="s">
        <v>271</v>
      </c>
      <c r="B971" s="221"/>
      <c r="C971" s="221"/>
      <c r="D971" s="221"/>
      <c r="E971" s="146"/>
      <c r="F971" s="146"/>
      <c r="G971" s="147">
        <f>SUM(G14:G968)</f>
        <v>75648127539</v>
      </c>
      <c r="H971" s="219">
        <f>SUM(I14:I968)</f>
        <v>74803750029</v>
      </c>
      <c r="I971" s="219"/>
      <c r="J971" s="219">
        <f>SUM(K14:L968)</f>
        <v>29531697237</v>
      </c>
      <c r="K971" s="219"/>
      <c r="L971" s="219"/>
      <c r="M971" s="146"/>
      <c r="N971" s="219">
        <f>SUM(N14:O968)</f>
        <v>28687319727</v>
      </c>
      <c r="O971" s="219"/>
      <c r="P971" s="219">
        <f>SUM(Q14:Q968)</f>
        <v>9072995821</v>
      </c>
      <c r="Q971" s="219"/>
      <c r="R971" s="219">
        <f>SUM(S14:S968)</f>
        <v>8527294267</v>
      </c>
      <c r="S971" s="219"/>
      <c r="T971" s="146"/>
      <c r="U971" s="219">
        <f>SUM(U14:V968)</f>
        <v>20533929864</v>
      </c>
      <c r="V971" s="219"/>
      <c r="W971" s="219">
        <f>SUM(X14:Y968)</f>
        <v>20160025460</v>
      </c>
      <c r="X971" s="219"/>
      <c r="Y971" s="219"/>
      <c r="Z971" s="143"/>
      <c r="AA971" s="143"/>
      <c r="AB971" s="143"/>
    </row>
    <row r="972" spans="1:28" x14ac:dyDescent="0.2">
      <c r="A972" s="143"/>
      <c r="B972" s="143"/>
      <c r="C972" s="143"/>
      <c r="D972" s="143"/>
      <c r="E972" s="143"/>
      <c r="F972" s="143"/>
      <c r="G972" s="143"/>
      <c r="H972" s="143"/>
      <c r="I972" s="143"/>
      <c r="J972" s="143"/>
      <c r="K972" s="143"/>
      <c r="L972" s="143"/>
      <c r="M972" s="143"/>
      <c r="N972" s="143"/>
      <c r="O972" s="143"/>
      <c r="P972" s="143"/>
      <c r="Q972" s="143"/>
      <c r="R972" s="143"/>
      <c r="S972" s="143"/>
      <c r="T972" s="143"/>
      <c r="U972" s="143"/>
      <c r="V972" s="143"/>
      <c r="W972" s="143"/>
      <c r="X972" s="143"/>
      <c r="Y972" s="143"/>
      <c r="Z972" s="143"/>
      <c r="AA972" s="143"/>
      <c r="AB972" s="143"/>
    </row>
    <row r="973" spans="1:28" x14ac:dyDescent="0.2">
      <c r="A973" s="221" t="s">
        <v>272</v>
      </c>
      <c r="B973" s="221"/>
      <c r="C973" s="221"/>
      <c r="D973" s="221"/>
      <c r="E973" s="143"/>
      <c r="F973" s="143"/>
      <c r="G973" s="142"/>
      <c r="H973" s="219">
        <v>0</v>
      </c>
      <c r="I973" s="219"/>
      <c r="J973" s="219"/>
      <c r="K973" s="219"/>
      <c r="L973" s="219"/>
      <c r="M973" s="143"/>
      <c r="N973" s="219">
        <v>0</v>
      </c>
      <c r="O973" s="219"/>
      <c r="P973" s="219">
        <v>0</v>
      </c>
      <c r="Q973" s="219"/>
      <c r="R973" s="219">
        <f>+P971-R971</f>
        <v>545701554</v>
      </c>
      <c r="S973" s="219"/>
      <c r="T973" s="143"/>
      <c r="U973" s="219">
        <f>+W971-U971</f>
        <v>-373904404</v>
      </c>
      <c r="V973" s="219"/>
      <c r="W973" s="219">
        <v>0</v>
      </c>
      <c r="X973" s="219"/>
      <c r="Y973" s="219"/>
      <c r="Z973" s="143"/>
      <c r="AA973" s="143"/>
      <c r="AB973" s="143"/>
    </row>
    <row r="974" spans="1:28" x14ac:dyDescent="0.2">
      <c r="A974" s="143"/>
      <c r="B974" s="143"/>
      <c r="C974" s="143"/>
      <c r="D974" s="143"/>
      <c r="E974" s="143"/>
      <c r="F974" s="143"/>
      <c r="G974" s="143"/>
      <c r="H974" s="143"/>
      <c r="I974" s="143"/>
      <c r="J974" s="143"/>
      <c r="K974" s="143"/>
      <c r="L974" s="143"/>
      <c r="M974" s="143"/>
      <c r="N974" s="143"/>
      <c r="O974" s="143"/>
      <c r="P974" s="143"/>
      <c r="Q974" s="143"/>
      <c r="R974" s="143"/>
      <c r="S974" s="143"/>
      <c r="T974" s="143"/>
      <c r="U974" s="143"/>
      <c r="V974" s="143"/>
      <c r="W974" s="143"/>
      <c r="X974" s="143"/>
      <c r="Y974" s="143"/>
      <c r="Z974" s="143"/>
      <c r="AA974" s="143"/>
      <c r="AB974" s="143"/>
    </row>
    <row r="975" spans="1:28" x14ac:dyDescent="0.2">
      <c r="A975" s="221" t="s">
        <v>273</v>
      </c>
      <c r="B975" s="221"/>
      <c r="C975" s="221"/>
      <c r="D975" s="221"/>
      <c r="E975" s="143"/>
      <c r="F975" s="143"/>
      <c r="G975" s="142">
        <f>+G971+G973</f>
        <v>75648127539</v>
      </c>
      <c r="H975" s="219">
        <f>+H971</f>
        <v>74803750029</v>
      </c>
      <c r="I975" s="219"/>
      <c r="J975" s="219">
        <f>+J971+J973</f>
        <v>29531697237</v>
      </c>
      <c r="K975" s="219"/>
      <c r="L975" s="219"/>
      <c r="M975" s="143"/>
      <c r="N975" s="219">
        <f>+N971</f>
        <v>28687319727</v>
      </c>
      <c r="O975" s="219"/>
      <c r="P975" s="219">
        <f>+P971</f>
        <v>9072995821</v>
      </c>
      <c r="Q975" s="219"/>
      <c r="R975" s="219">
        <f>+R971+R973</f>
        <v>9072995821</v>
      </c>
      <c r="S975" s="219"/>
      <c r="T975" s="143"/>
      <c r="U975" s="219">
        <f>+U971+U973</f>
        <v>20160025460</v>
      </c>
      <c r="V975" s="219"/>
      <c r="W975" s="219">
        <f>+W971</f>
        <v>20160025460</v>
      </c>
      <c r="X975" s="219"/>
      <c r="Y975" s="219"/>
    </row>
    <row r="976" spans="1:28" x14ac:dyDescent="0.2">
      <c r="A976" s="143"/>
      <c r="B976" s="143"/>
      <c r="C976" s="143"/>
      <c r="D976" s="143"/>
      <c r="E976" s="143"/>
      <c r="F976" s="143"/>
      <c r="G976" s="143"/>
      <c r="H976" s="143"/>
      <c r="I976" s="143"/>
      <c r="J976" s="143"/>
      <c r="K976" s="143"/>
      <c r="L976" s="143"/>
      <c r="M976" s="143"/>
      <c r="N976" s="143"/>
      <c r="O976" s="143"/>
      <c r="P976" s="143"/>
      <c r="Q976" s="143"/>
      <c r="R976" s="143"/>
      <c r="S976" s="143"/>
      <c r="T976" s="143"/>
      <c r="U976" s="143"/>
      <c r="V976" s="143"/>
      <c r="W976" s="143"/>
      <c r="X976" s="143"/>
      <c r="Y976" s="143"/>
    </row>
    <row r="977" spans="1:25" x14ac:dyDescent="0.2">
      <c r="A977" s="143"/>
      <c r="B977" s="143"/>
      <c r="C977" s="143"/>
      <c r="D977" s="143"/>
      <c r="E977" s="143"/>
      <c r="F977" s="1"/>
      <c r="G977" s="1"/>
      <c r="H977" s="1"/>
      <c r="I977" s="1"/>
      <c r="J977" s="1"/>
      <c r="K977" s="1"/>
      <c r="L977" s="143"/>
      <c r="M977" s="143"/>
      <c r="N977" s="143"/>
      <c r="O977" s="1"/>
      <c r="P977" s="1"/>
      <c r="Q977" s="1"/>
      <c r="R977" s="1"/>
      <c r="S977" s="1"/>
      <c r="T977" s="1"/>
      <c r="U977" s="1"/>
      <c r="V977" s="143"/>
      <c r="W977" s="143"/>
      <c r="X977" s="143"/>
      <c r="Y977" s="143"/>
    </row>
    <row r="978" spans="1:25" x14ac:dyDescent="0.2">
      <c r="A978" s="143"/>
      <c r="B978" s="143"/>
      <c r="C978" s="143"/>
      <c r="D978" s="143"/>
      <c r="E978" s="143"/>
      <c r="F978" s="220"/>
      <c r="G978" s="220"/>
      <c r="H978" s="220"/>
      <c r="I978" s="220"/>
      <c r="J978" s="220"/>
      <c r="K978" s="220"/>
      <c r="L978" s="143"/>
      <c r="M978" s="143"/>
      <c r="N978" s="143"/>
      <c r="O978" s="220"/>
      <c r="P978" s="220"/>
      <c r="Q978" s="220"/>
      <c r="R978" s="220"/>
      <c r="S978" s="220"/>
      <c r="T978" s="220"/>
      <c r="U978" s="220"/>
      <c r="V978" s="143"/>
      <c r="W978" s="143"/>
      <c r="X978" s="143"/>
      <c r="Y978" s="143"/>
    </row>
    <row r="979" spans="1:25" x14ac:dyDescent="0.2">
      <c r="A979" s="143"/>
      <c r="B979" s="143"/>
      <c r="C979" s="143"/>
      <c r="D979" s="143"/>
      <c r="E979" s="143"/>
      <c r="F979" s="220" t="s">
        <v>274</v>
      </c>
      <c r="G979" s="220"/>
      <c r="H979" s="220"/>
      <c r="I979" s="220"/>
      <c r="J979" s="220"/>
      <c r="K979" s="220"/>
      <c r="L979" s="143"/>
      <c r="M979" s="143"/>
      <c r="N979" s="143"/>
      <c r="O979" s="220" t="s">
        <v>275</v>
      </c>
      <c r="P979" s="220"/>
      <c r="Q979" s="220"/>
      <c r="R979" s="220"/>
      <c r="S979" s="220"/>
      <c r="T979" s="220"/>
      <c r="U979" s="220"/>
      <c r="V979" s="143"/>
      <c r="W979" s="143"/>
      <c r="X979" s="143"/>
      <c r="Y979" s="143"/>
    </row>
  </sheetData>
  <autoFilter ref="A13:Y968">
    <filterColumn colId="0" showButton="0"/>
    <filterColumn colId="2" showButton="0"/>
    <filterColumn colId="3" showButton="0"/>
    <filterColumn colId="4" showButton="0"/>
    <filterColumn colId="10" showButton="0"/>
    <filterColumn colId="13" showButton="0"/>
    <filterColumn colId="20" showButton="0"/>
    <filterColumn colId="23" showButton="0"/>
  </autoFilter>
  <mergeCells count="5687">
    <mergeCell ref="A500:B500"/>
    <mergeCell ref="C500:F500"/>
    <mergeCell ref="K500:L500"/>
    <mergeCell ref="N500:O500"/>
    <mergeCell ref="U500:V500"/>
    <mergeCell ref="X500:Y500"/>
    <mergeCell ref="A560:B560"/>
    <mergeCell ref="C560:F560"/>
    <mergeCell ref="K560:L560"/>
    <mergeCell ref="N560:O560"/>
    <mergeCell ref="U560:V560"/>
    <mergeCell ref="X560:Y560"/>
    <mergeCell ref="A607:B607"/>
    <mergeCell ref="C607:F607"/>
    <mergeCell ref="K607:L607"/>
    <mergeCell ref="N607:O607"/>
    <mergeCell ref="U607:V607"/>
    <mergeCell ref="X607:Y607"/>
    <mergeCell ref="A543:B543"/>
    <mergeCell ref="C543:F543"/>
    <mergeCell ref="K543:L543"/>
    <mergeCell ref="N543:O543"/>
    <mergeCell ref="U543:V543"/>
    <mergeCell ref="X543:Y543"/>
    <mergeCell ref="A588:B588"/>
    <mergeCell ref="C588:F588"/>
    <mergeCell ref="K588:L588"/>
    <mergeCell ref="N588:O588"/>
    <mergeCell ref="U588:V588"/>
    <mergeCell ref="X588:Y588"/>
    <mergeCell ref="A586:B586"/>
    <mergeCell ref="C586:F586"/>
    <mergeCell ref="A346:B346"/>
    <mergeCell ref="C346:F346"/>
    <mergeCell ref="K346:L346"/>
    <mergeCell ref="N346:O346"/>
    <mergeCell ref="U346:V346"/>
    <mergeCell ref="X346:Y346"/>
    <mergeCell ref="A354:B354"/>
    <mergeCell ref="C354:F354"/>
    <mergeCell ref="K354:L354"/>
    <mergeCell ref="N354:O354"/>
    <mergeCell ref="U354:V354"/>
    <mergeCell ref="X354:Y354"/>
    <mergeCell ref="A404:B404"/>
    <mergeCell ref="C404:F404"/>
    <mergeCell ref="K404:L404"/>
    <mergeCell ref="N404:O404"/>
    <mergeCell ref="U404:V404"/>
    <mergeCell ref="X404:Y404"/>
    <mergeCell ref="A392:B392"/>
    <mergeCell ref="C392:F392"/>
    <mergeCell ref="K392:L392"/>
    <mergeCell ref="N392:O392"/>
    <mergeCell ref="U392:V392"/>
    <mergeCell ref="X392:Y392"/>
    <mergeCell ref="A403:B403"/>
    <mergeCell ref="C403:F403"/>
    <mergeCell ref="K403:L403"/>
    <mergeCell ref="N403:O403"/>
    <mergeCell ref="U403:V403"/>
    <mergeCell ref="X403:Y403"/>
    <mergeCell ref="K396:L396"/>
    <mergeCell ref="N396:O396"/>
    <mergeCell ref="A294:B294"/>
    <mergeCell ref="C294:F294"/>
    <mergeCell ref="K294:L294"/>
    <mergeCell ref="N294:O294"/>
    <mergeCell ref="U294:V294"/>
    <mergeCell ref="X294:Y294"/>
    <mergeCell ref="A296:B296"/>
    <mergeCell ref="C296:F296"/>
    <mergeCell ref="K296:L296"/>
    <mergeCell ref="N296:O296"/>
    <mergeCell ref="U296:V296"/>
    <mergeCell ref="X296:Y296"/>
    <mergeCell ref="A297:B297"/>
    <mergeCell ref="C297:F297"/>
    <mergeCell ref="K297:L297"/>
    <mergeCell ref="N297:O297"/>
    <mergeCell ref="U297:V297"/>
    <mergeCell ref="X297:Y297"/>
    <mergeCell ref="A291:B291"/>
    <mergeCell ref="C291:F291"/>
    <mergeCell ref="K291:L291"/>
    <mergeCell ref="N291:O291"/>
    <mergeCell ref="U291:V291"/>
    <mergeCell ref="X291:Y291"/>
    <mergeCell ref="A292:B292"/>
    <mergeCell ref="C292:F292"/>
    <mergeCell ref="K292:L292"/>
    <mergeCell ref="N292:O292"/>
    <mergeCell ref="U292:V292"/>
    <mergeCell ref="X292:Y292"/>
    <mergeCell ref="A293:B293"/>
    <mergeCell ref="C293:F293"/>
    <mergeCell ref="K293:L293"/>
    <mergeCell ref="N293:O293"/>
    <mergeCell ref="U293:V293"/>
    <mergeCell ref="X293:Y293"/>
    <mergeCell ref="A288:B288"/>
    <mergeCell ref="C288:F288"/>
    <mergeCell ref="K288:L288"/>
    <mergeCell ref="N288:O288"/>
    <mergeCell ref="U288:V288"/>
    <mergeCell ref="X288:Y288"/>
    <mergeCell ref="A289:B289"/>
    <mergeCell ref="C289:F289"/>
    <mergeCell ref="K289:L289"/>
    <mergeCell ref="N289:O289"/>
    <mergeCell ref="U289:V289"/>
    <mergeCell ref="X289:Y289"/>
    <mergeCell ref="A290:B290"/>
    <mergeCell ref="C290:F290"/>
    <mergeCell ref="K290:L290"/>
    <mergeCell ref="N290:O290"/>
    <mergeCell ref="U290:V290"/>
    <mergeCell ref="X290:Y290"/>
    <mergeCell ref="A285:B285"/>
    <mergeCell ref="C285:F285"/>
    <mergeCell ref="K285:L285"/>
    <mergeCell ref="N285:O285"/>
    <mergeCell ref="U285:V285"/>
    <mergeCell ref="X285:Y285"/>
    <mergeCell ref="A286:B286"/>
    <mergeCell ref="C286:F286"/>
    <mergeCell ref="K286:L286"/>
    <mergeCell ref="N286:O286"/>
    <mergeCell ref="U286:V286"/>
    <mergeCell ref="X286:Y286"/>
    <mergeCell ref="A287:B287"/>
    <mergeCell ref="C287:F287"/>
    <mergeCell ref="K287:L287"/>
    <mergeCell ref="N287:O287"/>
    <mergeCell ref="U287:V287"/>
    <mergeCell ref="X287:Y287"/>
    <mergeCell ref="A282:B282"/>
    <mergeCell ref="C282:F282"/>
    <mergeCell ref="K282:L282"/>
    <mergeCell ref="N282:O282"/>
    <mergeCell ref="U282:V282"/>
    <mergeCell ref="X282:Y282"/>
    <mergeCell ref="A283:B283"/>
    <mergeCell ref="C283:F283"/>
    <mergeCell ref="K283:L283"/>
    <mergeCell ref="N283:O283"/>
    <mergeCell ref="U283:V283"/>
    <mergeCell ref="X283:Y283"/>
    <mergeCell ref="A284:B284"/>
    <mergeCell ref="C284:F284"/>
    <mergeCell ref="K284:L284"/>
    <mergeCell ref="N284:O284"/>
    <mergeCell ref="U284:V284"/>
    <mergeCell ref="X284:Y284"/>
    <mergeCell ref="N278:O278"/>
    <mergeCell ref="U278:V278"/>
    <mergeCell ref="X278:Y278"/>
    <mergeCell ref="A279:B279"/>
    <mergeCell ref="C279:F279"/>
    <mergeCell ref="K279:L279"/>
    <mergeCell ref="N279:O279"/>
    <mergeCell ref="U279:V279"/>
    <mergeCell ref="X279:Y279"/>
    <mergeCell ref="A280:B280"/>
    <mergeCell ref="C280:F280"/>
    <mergeCell ref="K280:L280"/>
    <mergeCell ref="N280:O280"/>
    <mergeCell ref="U280:V280"/>
    <mergeCell ref="X280:Y280"/>
    <mergeCell ref="A281:B281"/>
    <mergeCell ref="C281:F281"/>
    <mergeCell ref="K281:L281"/>
    <mergeCell ref="N281:O281"/>
    <mergeCell ref="U281:V281"/>
    <mergeCell ref="X281:Y281"/>
    <mergeCell ref="K264:L264"/>
    <mergeCell ref="N264:O264"/>
    <mergeCell ref="U264:V264"/>
    <mergeCell ref="X264:Y264"/>
    <mergeCell ref="K634:L634"/>
    <mergeCell ref="N634:O634"/>
    <mergeCell ref="U634:V634"/>
    <mergeCell ref="X634:Y634"/>
    <mergeCell ref="A630:B630"/>
    <mergeCell ref="C630:F630"/>
    <mergeCell ref="A273:B273"/>
    <mergeCell ref="C273:F273"/>
    <mergeCell ref="K273:L273"/>
    <mergeCell ref="N273:O273"/>
    <mergeCell ref="U273:V273"/>
    <mergeCell ref="X273:Y273"/>
    <mergeCell ref="A274:B274"/>
    <mergeCell ref="C274:F274"/>
    <mergeCell ref="K274:L274"/>
    <mergeCell ref="N274:O274"/>
    <mergeCell ref="U274:V274"/>
    <mergeCell ref="X274:Y274"/>
    <mergeCell ref="A275:B275"/>
    <mergeCell ref="C275:F275"/>
    <mergeCell ref="K275:L275"/>
    <mergeCell ref="N275:O275"/>
    <mergeCell ref="U275:V275"/>
    <mergeCell ref="X275:Y275"/>
    <mergeCell ref="A276:B276"/>
    <mergeCell ref="C276:F276"/>
    <mergeCell ref="K276:L276"/>
    <mergeCell ref="N276:O276"/>
    <mergeCell ref="A261:B261"/>
    <mergeCell ref="C261:F261"/>
    <mergeCell ref="K261:L261"/>
    <mergeCell ref="N261:O261"/>
    <mergeCell ref="U261:V261"/>
    <mergeCell ref="X261:Y261"/>
    <mergeCell ref="A262:B262"/>
    <mergeCell ref="C262:F262"/>
    <mergeCell ref="K262:L262"/>
    <mergeCell ref="N262:O262"/>
    <mergeCell ref="U262:V262"/>
    <mergeCell ref="X262:Y262"/>
    <mergeCell ref="K586:L586"/>
    <mergeCell ref="N586:O586"/>
    <mergeCell ref="U586:V586"/>
    <mergeCell ref="X586:Y586"/>
    <mergeCell ref="A587:B587"/>
    <mergeCell ref="C587:F587"/>
    <mergeCell ref="K587:L587"/>
    <mergeCell ref="N587:O587"/>
    <mergeCell ref="U587:V587"/>
    <mergeCell ref="X587:Y587"/>
    <mergeCell ref="A580:B580"/>
    <mergeCell ref="C580:F580"/>
    <mergeCell ref="A263:B263"/>
    <mergeCell ref="C263:F263"/>
    <mergeCell ref="K263:L263"/>
    <mergeCell ref="N263:O263"/>
    <mergeCell ref="U263:V263"/>
    <mergeCell ref="X263:Y263"/>
    <mergeCell ref="A264:B264"/>
    <mergeCell ref="C264:F264"/>
    <mergeCell ref="A638:B638"/>
    <mergeCell ref="C638:F638"/>
    <mergeCell ref="K638:L638"/>
    <mergeCell ref="N638:O638"/>
    <mergeCell ref="U638:V638"/>
    <mergeCell ref="X638:Y638"/>
    <mergeCell ref="A639:B639"/>
    <mergeCell ref="C639:F639"/>
    <mergeCell ref="K639:L639"/>
    <mergeCell ref="N639:O639"/>
    <mergeCell ref="U639:V639"/>
    <mergeCell ref="X639:Y639"/>
    <mergeCell ref="A635:B635"/>
    <mergeCell ref="C635:F635"/>
    <mergeCell ref="K635:L635"/>
    <mergeCell ref="N635:O635"/>
    <mergeCell ref="U635:V635"/>
    <mergeCell ref="X635:Y635"/>
    <mergeCell ref="A636:B636"/>
    <mergeCell ref="C636:F636"/>
    <mergeCell ref="K636:L636"/>
    <mergeCell ref="N636:O636"/>
    <mergeCell ref="U636:V636"/>
    <mergeCell ref="X636:Y636"/>
    <mergeCell ref="A637:B637"/>
    <mergeCell ref="C637:F637"/>
    <mergeCell ref="K637:L637"/>
    <mergeCell ref="N637:O637"/>
    <mergeCell ref="U637:V637"/>
    <mergeCell ref="X637:Y637"/>
    <mergeCell ref="K630:L630"/>
    <mergeCell ref="N630:O630"/>
    <mergeCell ref="U630:V630"/>
    <mergeCell ref="X630:Y630"/>
    <mergeCell ref="A626:B626"/>
    <mergeCell ref="C626:F626"/>
    <mergeCell ref="K626:L626"/>
    <mergeCell ref="N626:O626"/>
    <mergeCell ref="U626:V626"/>
    <mergeCell ref="X626:Y626"/>
    <mergeCell ref="A627:B627"/>
    <mergeCell ref="C627:F627"/>
    <mergeCell ref="K627:L627"/>
    <mergeCell ref="N627:O627"/>
    <mergeCell ref="U627:V627"/>
    <mergeCell ref="X627:Y627"/>
    <mergeCell ref="A628:B628"/>
    <mergeCell ref="C628:F628"/>
    <mergeCell ref="K628:L628"/>
    <mergeCell ref="N628:O628"/>
    <mergeCell ref="U628:V628"/>
    <mergeCell ref="X628:Y628"/>
    <mergeCell ref="A624:B624"/>
    <mergeCell ref="C624:F624"/>
    <mergeCell ref="K624:L624"/>
    <mergeCell ref="N624:O624"/>
    <mergeCell ref="U624:V624"/>
    <mergeCell ref="X624:Y624"/>
    <mergeCell ref="A625:B625"/>
    <mergeCell ref="C625:F625"/>
    <mergeCell ref="K625:L625"/>
    <mergeCell ref="N625:O625"/>
    <mergeCell ref="U625:V625"/>
    <mergeCell ref="X625:Y625"/>
    <mergeCell ref="A629:B629"/>
    <mergeCell ref="C629:F629"/>
    <mergeCell ref="K629:L629"/>
    <mergeCell ref="N629:O629"/>
    <mergeCell ref="U629:V629"/>
    <mergeCell ref="X629:Y629"/>
    <mergeCell ref="A621:B621"/>
    <mergeCell ref="C621:F621"/>
    <mergeCell ref="K621:L621"/>
    <mergeCell ref="N621:O621"/>
    <mergeCell ref="U621:V621"/>
    <mergeCell ref="X621:Y621"/>
    <mergeCell ref="A622:B622"/>
    <mergeCell ref="C622:F622"/>
    <mergeCell ref="K622:L622"/>
    <mergeCell ref="N622:O622"/>
    <mergeCell ref="U622:V622"/>
    <mergeCell ref="X622:Y622"/>
    <mergeCell ref="A623:B623"/>
    <mergeCell ref="C623:F623"/>
    <mergeCell ref="K623:L623"/>
    <mergeCell ref="N623:O623"/>
    <mergeCell ref="U623:V623"/>
    <mergeCell ref="X623:Y623"/>
    <mergeCell ref="A618:B618"/>
    <mergeCell ref="C618:F618"/>
    <mergeCell ref="K618:L618"/>
    <mergeCell ref="N618:O618"/>
    <mergeCell ref="U618:V618"/>
    <mergeCell ref="X618:Y618"/>
    <mergeCell ref="A619:B619"/>
    <mergeCell ref="C619:F619"/>
    <mergeCell ref="K619:L619"/>
    <mergeCell ref="N619:O619"/>
    <mergeCell ref="U619:V619"/>
    <mergeCell ref="X619:Y619"/>
    <mergeCell ref="A620:B620"/>
    <mergeCell ref="C620:F620"/>
    <mergeCell ref="K620:L620"/>
    <mergeCell ref="N620:O620"/>
    <mergeCell ref="U620:V620"/>
    <mergeCell ref="X620:Y620"/>
    <mergeCell ref="A615:B615"/>
    <mergeCell ref="C615:F615"/>
    <mergeCell ref="K615:L615"/>
    <mergeCell ref="N615:O615"/>
    <mergeCell ref="U615:V615"/>
    <mergeCell ref="X615:Y615"/>
    <mergeCell ref="A616:B616"/>
    <mergeCell ref="C616:F616"/>
    <mergeCell ref="K616:L616"/>
    <mergeCell ref="N616:O616"/>
    <mergeCell ref="U616:V616"/>
    <mergeCell ref="X616:Y616"/>
    <mergeCell ref="A617:B617"/>
    <mergeCell ref="C617:F617"/>
    <mergeCell ref="K617:L617"/>
    <mergeCell ref="N617:O617"/>
    <mergeCell ref="U617:V617"/>
    <mergeCell ref="X617:Y617"/>
    <mergeCell ref="A612:B612"/>
    <mergeCell ref="C612:F612"/>
    <mergeCell ref="K612:L612"/>
    <mergeCell ref="N612:O612"/>
    <mergeCell ref="U612:V612"/>
    <mergeCell ref="X612:Y612"/>
    <mergeCell ref="A613:B613"/>
    <mergeCell ref="C613:F613"/>
    <mergeCell ref="K613:L613"/>
    <mergeCell ref="N613:O613"/>
    <mergeCell ref="U613:V613"/>
    <mergeCell ref="X613:Y613"/>
    <mergeCell ref="A614:B614"/>
    <mergeCell ref="C614:F614"/>
    <mergeCell ref="K614:L614"/>
    <mergeCell ref="N614:O614"/>
    <mergeCell ref="U614:V614"/>
    <mergeCell ref="X614:Y614"/>
    <mergeCell ref="A609:B609"/>
    <mergeCell ref="C609:F609"/>
    <mergeCell ref="K609:L609"/>
    <mergeCell ref="N609:O609"/>
    <mergeCell ref="U609:V609"/>
    <mergeCell ref="X609:Y609"/>
    <mergeCell ref="A610:B610"/>
    <mergeCell ref="C610:F610"/>
    <mergeCell ref="K610:L610"/>
    <mergeCell ref="N610:O610"/>
    <mergeCell ref="U610:V610"/>
    <mergeCell ref="X610:Y610"/>
    <mergeCell ref="A611:B611"/>
    <mergeCell ref="C611:F611"/>
    <mergeCell ref="K611:L611"/>
    <mergeCell ref="N611:O611"/>
    <mergeCell ref="U611:V611"/>
    <mergeCell ref="X611:Y611"/>
    <mergeCell ref="A605:B605"/>
    <mergeCell ref="C605:F605"/>
    <mergeCell ref="K605:L605"/>
    <mergeCell ref="N605:O605"/>
    <mergeCell ref="U605:V605"/>
    <mergeCell ref="X605:Y605"/>
    <mergeCell ref="A606:B606"/>
    <mergeCell ref="C606:F606"/>
    <mergeCell ref="K606:L606"/>
    <mergeCell ref="N606:O606"/>
    <mergeCell ref="U606:V606"/>
    <mergeCell ref="X606:Y606"/>
    <mergeCell ref="A608:B608"/>
    <mergeCell ref="C608:F608"/>
    <mergeCell ref="K608:L608"/>
    <mergeCell ref="N608:O608"/>
    <mergeCell ref="U608:V608"/>
    <mergeCell ref="X608:Y608"/>
    <mergeCell ref="A602:B602"/>
    <mergeCell ref="C602:F602"/>
    <mergeCell ref="K602:L602"/>
    <mergeCell ref="N602:O602"/>
    <mergeCell ref="U602:V602"/>
    <mergeCell ref="X602:Y602"/>
    <mergeCell ref="A603:B603"/>
    <mergeCell ref="C603:F603"/>
    <mergeCell ref="K603:L603"/>
    <mergeCell ref="N603:O603"/>
    <mergeCell ref="U603:V603"/>
    <mergeCell ref="X603:Y603"/>
    <mergeCell ref="A604:B604"/>
    <mergeCell ref="C604:F604"/>
    <mergeCell ref="K604:L604"/>
    <mergeCell ref="N604:O604"/>
    <mergeCell ref="U604:V604"/>
    <mergeCell ref="X604:Y604"/>
    <mergeCell ref="A599:B599"/>
    <mergeCell ref="C599:F599"/>
    <mergeCell ref="K599:L599"/>
    <mergeCell ref="N599:O599"/>
    <mergeCell ref="U599:V599"/>
    <mergeCell ref="X599:Y599"/>
    <mergeCell ref="A600:B600"/>
    <mergeCell ref="C600:F600"/>
    <mergeCell ref="K600:L600"/>
    <mergeCell ref="N600:O600"/>
    <mergeCell ref="U600:V600"/>
    <mergeCell ref="X600:Y600"/>
    <mergeCell ref="A601:B601"/>
    <mergeCell ref="C601:F601"/>
    <mergeCell ref="K601:L601"/>
    <mergeCell ref="N601:O601"/>
    <mergeCell ref="U601:V601"/>
    <mergeCell ref="X601:Y601"/>
    <mergeCell ref="A596:B596"/>
    <mergeCell ref="C596:F596"/>
    <mergeCell ref="K596:L596"/>
    <mergeCell ref="N596:O596"/>
    <mergeCell ref="U596:V596"/>
    <mergeCell ref="X596:Y596"/>
    <mergeCell ref="A597:B597"/>
    <mergeCell ref="C597:F597"/>
    <mergeCell ref="K597:L597"/>
    <mergeCell ref="N597:O597"/>
    <mergeCell ref="U597:V597"/>
    <mergeCell ref="X597:Y597"/>
    <mergeCell ref="A598:B598"/>
    <mergeCell ref="C598:F598"/>
    <mergeCell ref="K598:L598"/>
    <mergeCell ref="N598:O598"/>
    <mergeCell ref="U598:V598"/>
    <mergeCell ref="X598:Y598"/>
    <mergeCell ref="A595:B595"/>
    <mergeCell ref="C595:F595"/>
    <mergeCell ref="K595:L595"/>
    <mergeCell ref="N595:O595"/>
    <mergeCell ref="U595:V595"/>
    <mergeCell ref="X595:Y595"/>
    <mergeCell ref="A590:B590"/>
    <mergeCell ref="C590:F590"/>
    <mergeCell ref="K590:L590"/>
    <mergeCell ref="N590:O590"/>
    <mergeCell ref="U590:V590"/>
    <mergeCell ref="X590:Y590"/>
    <mergeCell ref="A591:B591"/>
    <mergeCell ref="C591:F591"/>
    <mergeCell ref="K591:L591"/>
    <mergeCell ref="N591:O591"/>
    <mergeCell ref="U591:V591"/>
    <mergeCell ref="X591:Y591"/>
    <mergeCell ref="A592:B592"/>
    <mergeCell ref="C592:F592"/>
    <mergeCell ref="K592:L592"/>
    <mergeCell ref="N592:O592"/>
    <mergeCell ref="U592:V592"/>
    <mergeCell ref="X592:Y592"/>
    <mergeCell ref="A593:B593"/>
    <mergeCell ref="C593:F593"/>
    <mergeCell ref="K593:L593"/>
    <mergeCell ref="N593:O593"/>
    <mergeCell ref="U593:V593"/>
    <mergeCell ref="X593:Y593"/>
    <mergeCell ref="A589:B589"/>
    <mergeCell ref="C589:F589"/>
    <mergeCell ref="K589:L589"/>
    <mergeCell ref="N589:O589"/>
    <mergeCell ref="U589:V589"/>
    <mergeCell ref="X589:Y589"/>
    <mergeCell ref="A583:B583"/>
    <mergeCell ref="C583:F583"/>
    <mergeCell ref="K583:L583"/>
    <mergeCell ref="N583:O583"/>
    <mergeCell ref="U583:V583"/>
    <mergeCell ref="X583:Y583"/>
    <mergeCell ref="A584:B584"/>
    <mergeCell ref="C584:F584"/>
    <mergeCell ref="K584:L584"/>
    <mergeCell ref="N584:O584"/>
    <mergeCell ref="U584:V584"/>
    <mergeCell ref="X584:Y584"/>
    <mergeCell ref="A585:B585"/>
    <mergeCell ref="C585:F585"/>
    <mergeCell ref="K585:L585"/>
    <mergeCell ref="N585:O585"/>
    <mergeCell ref="U585:V585"/>
    <mergeCell ref="X585:Y585"/>
    <mergeCell ref="K580:L580"/>
    <mergeCell ref="N580:O580"/>
    <mergeCell ref="U580:V580"/>
    <mergeCell ref="X580:Y580"/>
    <mergeCell ref="A581:B581"/>
    <mergeCell ref="C581:F581"/>
    <mergeCell ref="K581:L581"/>
    <mergeCell ref="N581:O581"/>
    <mergeCell ref="U581:V581"/>
    <mergeCell ref="X581:Y581"/>
    <mergeCell ref="A582:B582"/>
    <mergeCell ref="C582:F582"/>
    <mergeCell ref="K582:L582"/>
    <mergeCell ref="N582:O582"/>
    <mergeCell ref="U582:V582"/>
    <mergeCell ref="X582:Y582"/>
    <mergeCell ref="A577:B577"/>
    <mergeCell ref="C577:F577"/>
    <mergeCell ref="K577:L577"/>
    <mergeCell ref="N577:O577"/>
    <mergeCell ref="U577:V577"/>
    <mergeCell ref="X577:Y577"/>
    <mergeCell ref="A578:B578"/>
    <mergeCell ref="C578:F578"/>
    <mergeCell ref="K578:L578"/>
    <mergeCell ref="N578:O578"/>
    <mergeCell ref="U578:V578"/>
    <mergeCell ref="X578:Y578"/>
    <mergeCell ref="A579:B579"/>
    <mergeCell ref="C579:F579"/>
    <mergeCell ref="K579:L579"/>
    <mergeCell ref="N579:O579"/>
    <mergeCell ref="A573:B573"/>
    <mergeCell ref="C573:F573"/>
    <mergeCell ref="K573:L573"/>
    <mergeCell ref="N573:O573"/>
    <mergeCell ref="U573:V573"/>
    <mergeCell ref="X573:Y573"/>
    <mergeCell ref="U579:V579"/>
    <mergeCell ref="X579:Y579"/>
    <mergeCell ref="A574:B574"/>
    <mergeCell ref="C574:F574"/>
    <mergeCell ref="K574:L574"/>
    <mergeCell ref="N574:O574"/>
    <mergeCell ref="U574:V574"/>
    <mergeCell ref="X574:Y574"/>
    <mergeCell ref="A575:B575"/>
    <mergeCell ref="C575:F575"/>
    <mergeCell ref="K575:L575"/>
    <mergeCell ref="N575:O575"/>
    <mergeCell ref="U575:V575"/>
    <mergeCell ref="X575:Y575"/>
    <mergeCell ref="A576:B576"/>
    <mergeCell ref="C576:F576"/>
    <mergeCell ref="K576:L576"/>
    <mergeCell ref="N576:O576"/>
    <mergeCell ref="U576:V576"/>
    <mergeCell ref="X576:Y576"/>
    <mergeCell ref="A570:B570"/>
    <mergeCell ref="C570:F570"/>
    <mergeCell ref="K570:L570"/>
    <mergeCell ref="N570:O570"/>
    <mergeCell ref="U570:V570"/>
    <mergeCell ref="X570:Y570"/>
    <mergeCell ref="A571:B571"/>
    <mergeCell ref="C571:F571"/>
    <mergeCell ref="K571:L571"/>
    <mergeCell ref="N571:O571"/>
    <mergeCell ref="U571:V571"/>
    <mergeCell ref="X571:Y571"/>
    <mergeCell ref="A572:B572"/>
    <mergeCell ref="C572:F572"/>
    <mergeCell ref="K572:L572"/>
    <mergeCell ref="N572:O572"/>
    <mergeCell ref="U572:V572"/>
    <mergeCell ref="X572:Y572"/>
    <mergeCell ref="A567:B567"/>
    <mergeCell ref="C567:F567"/>
    <mergeCell ref="K567:L567"/>
    <mergeCell ref="N567:O567"/>
    <mergeCell ref="U567:V567"/>
    <mergeCell ref="X567:Y567"/>
    <mergeCell ref="A568:B568"/>
    <mergeCell ref="C568:F568"/>
    <mergeCell ref="K568:L568"/>
    <mergeCell ref="N568:O568"/>
    <mergeCell ref="U568:V568"/>
    <mergeCell ref="X568:Y568"/>
    <mergeCell ref="A569:B569"/>
    <mergeCell ref="C569:F569"/>
    <mergeCell ref="K569:L569"/>
    <mergeCell ref="N569:O569"/>
    <mergeCell ref="U569:V569"/>
    <mergeCell ref="X569:Y569"/>
    <mergeCell ref="A564:B564"/>
    <mergeCell ref="C564:F564"/>
    <mergeCell ref="K564:L564"/>
    <mergeCell ref="N564:O564"/>
    <mergeCell ref="U564:V564"/>
    <mergeCell ref="X564:Y564"/>
    <mergeCell ref="A565:B565"/>
    <mergeCell ref="C565:F565"/>
    <mergeCell ref="K565:L565"/>
    <mergeCell ref="N565:O565"/>
    <mergeCell ref="U565:V565"/>
    <mergeCell ref="X565:Y565"/>
    <mergeCell ref="A566:B566"/>
    <mergeCell ref="C566:F566"/>
    <mergeCell ref="K566:L566"/>
    <mergeCell ref="N566:O566"/>
    <mergeCell ref="U566:V566"/>
    <mergeCell ref="X566:Y566"/>
    <mergeCell ref="A561:B561"/>
    <mergeCell ref="C561:F561"/>
    <mergeCell ref="K561:L561"/>
    <mergeCell ref="N561:O561"/>
    <mergeCell ref="U561:V561"/>
    <mergeCell ref="X561:Y561"/>
    <mergeCell ref="A562:B562"/>
    <mergeCell ref="C562:F562"/>
    <mergeCell ref="K562:L562"/>
    <mergeCell ref="N562:O562"/>
    <mergeCell ref="U562:V562"/>
    <mergeCell ref="X562:Y562"/>
    <mergeCell ref="A563:B563"/>
    <mergeCell ref="C563:F563"/>
    <mergeCell ref="K563:L563"/>
    <mergeCell ref="N563:O563"/>
    <mergeCell ref="U563:V563"/>
    <mergeCell ref="X563:Y563"/>
    <mergeCell ref="A557:B557"/>
    <mergeCell ref="C557:F557"/>
    <mergeCell ref="K557:L557"/>
    <mergeCell ref="N557:O557"/>
    <mergeCell ref="U557:V557"/>
    <mergeCell ref="X557:Y557"/>
    <mergeCell ref="A558:B558"/>
    <mergeCell ref="C558:F558"/>
    <mergeCell ref="K558:L558"/>
    <mergeCell ref="N558:O558"/>
    <mergeCell ref="U558:V558"/>
    <mergeCell ref="X558:Y558"/>
    <mergeCell ref="A559:B559"/>
    <mergeCell ref="C559:F559"/>
    <mergeCell ref="K559:L559"/>
    <mergeCell ref="N559:O559"/>
    <mergeCell ref="U559:V559"/>
    <mergeCell ref="X559:Y559"/>
    <mergeCell ref="A554:B554"/>
    <mergeCell ref="C554:F554"/>
    <mergeCell ref="K554:L554"/>
    <mergeCell ref="N554:O554"/>
    <mergeCell ref="U554:V554"/>
    <mergeCell ref="X554:Y554"/>
    <mergeCell ref="A555:B555"/>
    <mergeCell ref="C555:F555"/>
    <mergeCell ref="K555:L555"/>
    <mergeCell ref="N555:O555"/>
    <mergeCell ref="U555:V555"/>
    <mergeCell ref="X555:Y555"/>
    <mergeCell ref="A556:B556"/>
    <mergeCell ref="C556:F556"/>
    <mergeCell ref="K556:L556"/>
    <mergeCell ref="N556:O556"/>
    <mergeCell ref="U556:V556"/>
    <mergeCell ref="X556:Y556"/>
    <mergeCell ref="A551:B551"/>
    <mergeCell ref="C551:F551"/>
    <mergeCell ref="K551:L551"/>
    <mergeCell ref="N551:O551"/>
    <mergeCell ref="U551:V551"/>
    <mergeCell ref="X551:Y551"/>
    <mergeCell ref="A552:B552"/>
    <mergeCell ref="C552:F552"/>
    <mergeCell ref="K552:L552"/>
    <mergeCell ref="N552:O552"/>
    <mergeCell ref="U552:V552"/>
    <mergeCell ref="X552:Y552"/>
    <mergeCell ref="A553:B553"/>
    <mergeCell ref="C553:F553"/>
    <mergeCell ref="K553:L553"/>
    <mergeCell ref="N553:O553"/>
    <mergeCell ref="U553:V553"/>
    <mergeCell ref="X553:Y553"/>
    <mergeCell ref="K544:L544"/>
    <mergeCell ref="N544:O544"/>
    <mergeCell ref="U544:V544"/>
    <mergeCell ref="X544:Y544"/>
    <mergeCell ref="A545:B545"/>
    <mergeCell ref="C545:F545"/>
    <mergeCell ref="K545:L545"/>
    <mergeCell ref="N545:O545"/>
    <mergeCell ref="U545:V545"/>
    <mergeCell ref="X545:Y545"/>
    <mergeCell ref="A546:B546"/>
    <mergeCell ref="C546:F546"/>
    <mergeCell ref="K546:L546"/>
    <mergeCell ref="N546:O546"/>
    <mergeCell ref="U546:V546"/>
    <mergeCell ref="X546:Y546"/>
    <mergeCell ref="A550:B550"/>
    <mergeCell ref="C550:F550"/>
    <mergeCell ref="K550:L550"/>
    <mergeCell ref="N550:O550"/>
    <mergeCell ref="U550:V550"/>
    <mergeCell ref="X550:Y550"/>
    <mergeCell ref="A548:B548"/>
    <mergeCell ref="C548:F548"/>
    <mergeCell ref="K548:L548"/>
    <mergeCell ref="N548:O548"/>
    <mergeCell ref="U548:V548"/>
    <mergeCell ref="X548:Y548"/>
    <mergeCell ref="A547:B547"/>
    <mergeCell ref="C547:F547"/>
    <mergeCell ref="K547:L547"/>
    <mergeCell ref="N547:O547"/>
    <mergeCell ref="A534:B534"/>
    <mergeCell ref="C534:F534"/>
    <mergeCell ref="A540:B540"/>
    <mergeCell ref="C540:F540"/>
    <mergeCell ref="K540:L540"/>
    <mergeCell ref="N540:O540"/>
    <mergeCell ref="U540:V540"/>
    <mergeCell ref="X540:Y540"/>
    <mergeCell ref="A541:B541"/>
    <mergeCell ref="C541:F541"/>
    <mergeCell ref="K541:L541"/>
    <mergeCell ref="N541:O541"/>
    <mergeCell ref="U541:V541"/>
    <mergeCell ref="X541:Y541"/>
    <mergeCell ref="A542:B542"/>
    <mergeCell ref="C542:F542"/>
    <mergeCell ref="K542:L542"/>
    <mergeCell ref="N542:O542"/>
    <mergeCell ref="U542:V542"/>
    <mergeCell ref="X542:Y542"/>
    <mergeCell ref="A539:B539"/>
    <mergeCell ref="C539:F539"/>
    <mergeCell ref="K539:L539"/>
    <mergeCell ref="N539:O539"/>
    <mergeCell ref="U539:V539"/>
    <mergeCell ref="X539:Y539"/>
    <mergeCell ref="U532:V532"/>
    <mergeCell ref="X532:Y532"/>
    <mergeCell ref="A537:B537"/>
    <mergeCell ref="C537:F537"/>
    <mergeCell ref="K537:L537"/>
    <mergeCell ref="N537:O537"/>
    <mergeCell ref="U537:V537"/>
    <mergeCell ref="X537:Y537"/>
    <mergeCell ref="A538:B538"/>
    <mergeCell ref="C538:F538"/>
    <mergeCell ref="K538:L538"/>
    <mergeCell ref="N538:O538"/>
    <mergeCell ref="U538:V538"/>
    <mergeCell ref="X538:Y538"/>
    <mergeCell ref="A533:B533"/>
    <mergeCell ref="C533:F533"/>
    <mergeCell ref="K533:L533"/>
    <mergeCell ref="N533:O533"/>
    <mergeCell ref="U533:V533"/>
    <mergeCell ref="X533:Y533"/>
    <mergeCell ref="A535:B535"/>
    <mergeCell ref="C535:F535"/>
    <mergeCell ref="K535:L535"/>
    <mergeCell ref="N535:O535"/>
    <mergeCell ref="U535:V535"/>
    <mergeCell ref="X535:Y535"/>
    <mergeCell ref="A536:B536"/>
    <mergeCell ref="C536:F536"/>
    <mergeCell ref="K536:L536"/>
    <mergeCell ref="N536:O536"/>
    <mergeCell ref="U536:V536"/>
    <mergeCell ref="X536:Y536"/>
    <mergeCell ref="A528:B528"/>
    <mergeCell ref="C528:F528"/>
    <mergeCell ref="K528:L528"/>
    <mergeCell ref="N528:O528"/>
    <mergeCell ref="U528:V528"/>
    <mergeCell ref="X528:Y528"/>
    <mergeCell ref="A529:B529"/>
    <mergeCell ref="C529:F529"/>
    <mergeCell ref="K529:L529"/>
    <mergeCell ref="N529:O529"/>
    <mergeCell ref="U529:V529"/>
    <mergeCell ref="X529:Y529"/>
    <mergeCell ref="K534:L534"/>
    <mergeCell ref="N534:O534"/>
    <mergeCell ref="U534:V534"/>
    <mergeCell ref="X534:Y534"/>
    <mergeCell ref="A530:B530"/>
    <mergeCell ref="C530:F530"/>
    <mergeCell ref="K530:L530"/>
    <mergeCell ref="N530:O530"/>
    <mergeCell ref="U530:V530"/>
    <mergeCell ref="X530:Y530"/>
    <mergeCell ref="A531:B531"/>
    <mergeCell ref="C531:F531"/>
    <mergeCell ref="K531:L531"/>
    <mergeCell ref="N531:O531"/>
    <mergeCell ref="U531:V531"/>
    <mergeCell ref="X531:Y531"/>
    <mergeCell ref="A532:B532"/>
    <mergeCell ref="C532:F532"/>
    <mergeCell ref="K532:L532"/>
    <mergeCell ref="N532:O532"/>
    <mergeCell ref="A525:B525"/>
    <mergeCell ref="C525:F525"/>
    <mergeCell ref="K525:L525"/>
    <mergeCell ref="N525:O525"/>
    <mergeCell ref="U525:V525"/>
    <mergeCell ref="X525:Y525"/>
    <mergeCell ref="A526:B526"/>
    <mergeCell ref="C526:F526"/>
    <mergeCell ref="K526:L526"/>
    <mergeCell ref="N526:O526"/>
    <mergeCell ref="U526:V526"/>
    <mergeCell ref="X526:Y526"/>
    <mergeCell ref="A527:B527"/>
    <mergeCell ref="C527:F527"/>
    <mergeCell ref="K527:L527"/>
    <mergeCell ref="N527:O527"/>
    <mergeCell ref="U527:V527"/>
    <mergeCell ref="X527:Y527"/>
    <mergeCell ref="A522:B522"/>
    <mergeCell ref="C522:F522"/>
    <mergeCell ref="K522:L522"/>
    <mergeCell ref="N522:O522"/>
    <mergeCell ref="U522:V522"/>
    <mergeCell ref="X522:Y522"/>
    <mergeCell ref="A523:B523"/>
    <mergeCell ref="C523:F523"/>
    <mergeCell ref="K523:L523"/>
    <mergeCell ref="N523:O523"/>
    <mergeCell ref="U523:V523"/>
    <mergeCell ref="X523:Y523"/>
    <mergeCell ref="A524:B524"/>
    <mergeCell ref="C524:F524"/>
    <mergeCell ref="K524:L524"/>
    <mergeCell ref="N524:O524"/>
    <mergeCell ref="U524:V524"/>
    <mergeCell ref="X524:Y524"/>
    <mergeCell ref="A519:B519"/>
    <mergeCell ref="C519:F519"/>
    <mergeCell ref="K519:L519"/>
    <mergeCell ref="N519:O519"/>
    <mergeCell ref="U519:V519"/>
    <mergeCell ref="X519:Y519"/>
    <mergeCell ref="A520:B520"/>
    <mergeCell ref="C520:F520"/>
    <mergeCell ref="K520:L520"/>
    <mergeCell ref="N520:O520"/>
    <mergeCell ref="U520:V520"/>
    <mergeCell ref="X520:Y520"/>
    <mergeCell ref="A521:B521"/>
    <mergeCell ref="C521:F521"/>
    <mergeCell ref="K521:L521"/>
    <mergeCell ref="N521:O521"/>
    <mergeCell ref="U521:V521"/>
    <mergeCell ref="X521:Y521"/>
    <mergeCell ref="A516:B516"/>
    <mergeCell ref="C516:F516"/>
    <mergeCell ref="K516:L516"/>
    <mergeCell ref="N516:O516"/>
    <mergeCell ref="U516:V516"/>
    <mergeCell ref="X516:Y516"/>
    <mergeCell ref="A517:B517"/>
    <mergeCell ref="C517:F517"/>
    <mergeCell ref="K517:L517"/>
    <mergeCell ref="N517:O517"/>
    <mergeCell ref="U517:V517"/>
    <mergeCell ref="X517:Y517"/>
    <mergeCell ref="A518:B518"/>
    <mergeCell ref="C518:F518"/>
    <mergeCell ref="K518:L518"/>
    <mergeCell ref="N518:O518"/>
    <mergeCell ref="U518:V518"/>
    <mergeCell ref="X518:Y518"/>
    <mergeCell ref="A513:B513"/>
    <mergeCell ref="C513:F513"/>
    <mergeCell ref="K513:L513"/>
    <mergeCell ref="N513:O513"/>
    <mergeCell ref="U513:V513"/>
    <mergeCell ref="X513:Y513"/>
    <mergeCell ref="A514:B514"/>
    <mergeCell ref="C514:F514"/>
    <mergeCell ref="K514:L514"/>
    <mergeCell ref="N514:O514"/>
    <mergeCell ref="U514:V514"/>
    <mergeCell ref="X514:Y514"/>
    <mergeCell ref="A515:B515"/>
    <mergeCell ref="C515:F515"/>
    <mergeCell ref="K515:L515"/>
    <mergeCell ref="N515:O515"/>
    <mergeCell ref="U515:V515"/>
    <mergeCell ref="X515:Y515"/>
    <mergeCell ref="A510:B510"/>
    <mergeCell ref="C510:F510"/>
    <mergeCell ref="K510:L510"/>
    <mergeCell ref="N510:O510"/>
    <mergeCell ref="U510:V510"/>
    <mergeCell ref="X510:Y510"/>
    <mergeCell ref="A511:B511"/>
    <mergeCell ref="C511:F511"/>
    <mergeCell ref="K511:L511"/>
    <mergeCell ref="N511:O511"/>
    <mergeCell ref="U511:V511"/>
    <mergeCell ref="X511:Y511"/>
    <mergeCell ref="A512:B512"/>
    <mergeCell ref="C512:F512"/>
    <mergeCell ref="K512:L512"/>
    <mergeCell ref="N512:O512"/>
    <mergeCell ref="U512:V512"/>
    <mergeCell ref="X512:Y512"/>
    <mergeCell ref="A507:B507"/>
    <mergeCell ref="C507:F507"/>
    <mergeCell ref="K507:L507"/>
    <mergeCell ref="N507:O507"/>
    <mergeCell ref="U507:V507"/>
    <mergeCell ref="X507:Y507"/>
    <mergeCell ref="A508:B508"/>
    <mergeCell ref="C508:F508"/>
    <mergeCell ref="K508:L508"/>
    <mergeCell ref="N508:O508"/>
    <mergeCell ref="U508:V508"/>
    <mergeCell ref="X508:Y508"/>
    <mergeCell ref="A509:B509"/>
    <mergeCell ref="C509:F509"/>
    <mergeCell ref="K509:L509"/>
    <mergeCell ref="N509:O509"/>
    <mergeCell ref="U509:V509"/>
    <mergeCell ref="X509:Y509"/>
    <mergeCell ref="A504:B504"/>
    <mergeCell ref="C504:F504"/>
    <mergeCell ref="K504:L504"/>
    <mergeCell ref="N504:O504"/>
    <mergeCell ref="U504:V504"/>
    <mergeCell ref="X504:Y504"/>
    <mergeCell ref="A505:B505"/>
    <mergeCell ref="C505:F505"/>
    <mergeCell ref="K505:L505"/>
    <mergeCell ref="N505:O505"/>
    <mergeCell ref="U505:V505"/>
    <mergeCell ref="X505:Y505"/>
    <mergeCell ref="A506:B506"/>
    <mergeCell ref="C506:F506"/>
    <mergeCell ref="K506:L506"/>
    <mergeCell ref="N506:O506"/>
    <mergeCell ref="U506:V506"/>
    <mergeCell ref="X506:Y506"/>
    <mergeCell ref="A501:B501"/>
    <mergeCell ref="C501:F501"/>
    <mergeCell ref="K501:L501"/>
    <mergeCell ref="N501:O501"/>
    <mergeCell ref="U501:V501"/>
    <mergeCell ref="X501:Y501"/>
    <mergeCell ref="A502:B502"/>
    <mergeCell ref="C502:F502"/>
    <mergeCell ref="K502:L502"/>
    <mergeCell ref="N502:O502"/>
    <mergeCell ref="U502:V502"/>
    <mergeCell ref="X502:Y502"/>
    <mergeCell ref="A503:B503"/>
    <mergeCell ref="C503:F503"/>
    <mergeCell ref="K503:L503"/>
    <mergeCell ref="N503:O503"/>
    <mergeCell ref="U503:V503"/>
    <mergeCell ref="X503:Y503"/>
    <mergeCell ref="A497:B497"/>
    <mergeCell ref="C497:F497"/>
    <mergeCell ref="K497:L497"/>
    <mergeCell ref="N497:O497"/>
    <mergeCell ref="U497:V497"/>
    <mergeCell ref="X497:Y497"/>
    <mergeCell ref="A498:B498"/>
    <mergeCell ref="C498:F498"/>
    <mergeCell ref="K498:L498"/>
    <mergeCell ref="N498:O498"/>
    <mergeCell ref="U498:V498"/>
    <mergeCell ref="X498:Y498"/>
    <mergeCell ref="A499:B499"/>
    <mergeCell ref="C499:F499"/>
    <mergeCell ref="K499:L499"/>
    <mergeCell ref="N499:O499"/>
    <mergeCell ref="U499:V499"/>
    <mergeCell ref="X499:Y499"/>
    <mergeCell ref="A494:B494"/>
    <mergeCell ref="C494:F494"/>
    <mergeCell ref="K494:L494"/>
    <mergeCell ref="N494:O494"/>
    <mergeCell ref="U494:V494"/>
    <mergeCell ref="X494:Y494"/>
    <mergeCell ref="A495:B495"/>
    <mergeCell ref="C495:F495"/>
    <mergeCell ref="K495:L495"/>
    <mergeCell ref="N495:O495"/>
    <mergeCell ref="U495:V495"/>
    <mergeCell ref="X495:Y495"/>
    <mergeCell ref="A496:B496"/>
    <mergeCell ref="C496:F496"/>
    <mergeCell ref="K496:L496"/>
    <mergeCell ref="N496:O496"/>
    <mergeCell ref="U496:V496"/>
    <mergeCell ref="X496:Y496"/>
    <mergeCell ref="A485:B485"/>
    <mergeCell ref="C485:F485"/>
    <mergeCell ref="A491:B491"/>
    <mergeCell ref="C491:F491"/>
    <mergeCell ref="K491:L491"/>
    <mergeCell ref="N491:O491"/>
    <mergeCell ref="U491:V491"/>
    <mergeCell ref="X491:Y491"/>
    <mergeCell ref="A492:B492"/>
    <mergeCell ref="C492:F492"/>
    <mergeCell ref="K492:L492"/>
    <mergeCell ref="N492:O492"/>
    <mergeCell ref="U492:V492"/>
    <mergeCell ref="X492:Y492"/>
    <mergeCell ref="A493:B493"/>
    <mergeCell ref="C493:F493"/>
    <mergeCell ref="K493:L493"/>
    <mergeCell ref="N493:O493"/>
    <mergeCell ref="U493:V493"/>
    <mergeCell ref="X493:Y493"/>
    <mergeCell ref="U483:V483"/>
    <mergeCell ref="X483:Y483"/>
    <mergeCell ref="A489:B489"/>
    <mergeCell ref="C489:F489"/>
    <mergeCell ref="K489:L489"/>
    <mergeCell ref="N489:O489"/>
    <mergeCell ref="U489:V489"/>
    <mergeCell ref="X489:Y489"/>
    <mergeCell ref="A490:B490"/>
    <mergeCell ref="C490:F490"/>
    <mergeCell ref="K490:L490"/>
    <mergeCell ref="N490:O490"/>
    <mergeCell ref="U490:V490"/>
    <mergeCell ref="X490:Y490"/>
    <mergeCell ref="A484:B484"/>
    <mergeCell ref="C484:F484"/>
    <mergeCell ref="K484:L484"/>
    <mergeCell ref="N484:O484"/>
    <mergeCell ref="U484:V484"/>
    <mergeCell ref="X484:Y484"/>
    <mergeCell ref="A486:B486"/>
    <mergeCell ref="C486:F486"/>
    <mergeCell ref="K486:L486"/>
    <mergeCell ref="N486:O486"/>
    <mergeCell ref="U486:V486"/>
    <mergeCell ref="X486:Y486"/>
    <mergeCell ref="A487:B487"/>
    <mergeCell ref="C487:F487"/>
    <mergeCell ref="K487:L487"/>
    <mergeCell ref="N487:O487"/>
    <mergeCell ref="U487:V487"/>
    <mergeCell ref="X487:Y487"/>
    <mergeCell ref="A479:B479"/>
    <mergeCell ref="C479:F479"/>
    <mergeCell ref="K479:L479"/>
    <mergeCell ref="N479:O479"/>
    <mergeCell ref="U479:V479"/>
    <mergeCell ref="X479:Y479"/>
    <mergeCell ref="A480:B480"/>
    <mergeCell ref="C480:F480"/>
    <mergeCell ref="K480:L480"/>
    <mergeCell ref="N480:O480"/>
    <mergeCell ref="U480:V480"/>
    <mergeCell ref="X480:Y480"/>
    <mergeCell ref="K485:L485"/>
    <mergeCell ref="N485:O485"/>
    <mergeCell ref="U485:V485"/>
    <mergeCell ref="X485:Y485"/>
    <mergeCell ref="A481:B481"/>
    <mergeCell ref="C481:F481"/>
    <mergeCell ref="K481:L481"/>
    <mergeCell ref="N481:O481"/>
    <mergeCell ref="U481:V481"/>
    <mergeCell ref="X481:Y481"/>
    <mergeCell ref="A482:B482"/>
    <mergeCell ref="C482:F482"/>
    <mergeCell ref="K482:L482"/>
    <mergeCell ref="N482:O482"/>
    <mergeCell ref="U482:V482"/>
    <mergeCell ref="X482:Y482"/>
    <mergeCell ref="A483:B483"/>
    <mergeCell ref="C483:F483"/>
    <mergeCell ref="K483:L483"/>
    <mergeCell ref="N483:O483"/>
    <mergeCell ref="A476:B476"/>
    <mergeCell ref="C476:F476"/>
    <mergeCell ref="K476:L476"/>
    <mergeCell ref="N476:O476"/>
    <mergeCell ref="U476:V476"/>
    <mergeCell ref="X476:Y476"/>
    <mergeCell ref="A477:B477"/>
    <mergeCell ref="C477:F477"/>
    <mergeCell ref="K477:L477"/>
    <mergeCell ref="N477:O477"/>
    <mergeCell ref="U477:V477"/>
    <mergeCell ref="X477:Y477"/>
    <mergeCell ref="A478:B478"/>
    <mergeCell ref="C478:F478"/>
    <mergeCell ref="K478:L478"/>
    <mergeCell ref="N478:O478"/>
    <mergeCell ref="U478:V478"/>
    <mergeCell ref="X478:Y478"/>
    <mergeCell ref="A473:B473"/>
    <mergeCell ref="C473:F473"/>
    <mergeCell ref="K473:L473"/>
    <mergeCell ref="N473:O473"/>
    <mergeCell ref="U473:V473"/>
    <mergeCell ref="X473:Y473"/>
    <mergeCell ref="A475:B475"/>
    <mergeCell ref="C475:F475"/>
    <mergeCell ref="K475:L475"/>
    <mergeCell ref="N475:O475"/>
    <mergeCell ref="U475:V475"/>
    <mergeCell ref="X475:Y475"/>
    <mergeCell ref="A470:B470"/>
    <mergeCell ref="C470:F470"/>
    <mergeCell ref="K470:L470"/>
    <mergeCell ref="N470:O470"/>
    <mergeCell ref="U470:V470"/>
    <mergeCell ref="X470:Y470"/>
    <mergeCell ref="A471:B471"/>
    <mergeCell ref="C471:F471"/>
    <mergeCell ref="K471:L471"/>
    <mergeCell ref="N471:O471"/>
    <mergeCell ref="U471:V471"/>
    <mergeCell ref="X471:Y471"/>
    <mergeCell ref="A472:B472"/>
    <mergeCell ref="C472:F472"/>
    <mergeCell ref="K472:L472"/>
    <mergeCell ref="N472:O472"/>
    <mergeCell ref="U472:V472"/>
    <mergeCell ref="X472:Y472"/>
    <mergeCell ref="A467:B467"/>
    <mergeCell ref="C467:F467"/>
    <mergeCell ref="K467:L467"/>
    <mergeCell ref="N467:O467"/>
    <mergeCell ref="U467:V467"/>
    <mergeCell ref="X467:Y467"/>
    <mergeCell ref="A468:B468"/>
    <mergeCell ref="C468:F468"/>
    <mergeCell ref="K468:L468"/>
    <mergeCell ref="N468:O468"/>
    <mergeCell ref="U468:V468"/>
    <mergeCell ref="X468:Y468"/>
    <mergeCell ref="A469:B469"/>
    <mergeCell ref="C469:F469"/>
    <mergeCell ref="K469:L469"/>
    <mergeCell ref="N469:O469"/>
    <mergeCell ref="U469:V469"/>
    <mergeCell ref="X469:Y469"/>
    <mergeCell ref="A465:B465"/>
    <mergeCell ref="C465:F465"/>
    <mergeCell ref="K465:L465"/>
    <mergeCell ref="N465:O465"/>
    <mergeCell ref="U465:V465"/>
    <mergeCell ref="X465:Y465"/>
    <mergeCell ref="A466:B466"/>
    <mergeCell ref="C466:F466"/>
    <mergeCell ref="K466:L466"/>
    <mergeCell ref="N466:O466"/>
    <mergeCell ref="U466:V466"/>
    <mergeCell ref="X466:Y466"/>
    <mergeCell ref="A461:B461"/>
    <mergeCell ref="C461:F461"/>
    <mergeCell ref="K461:L461"/>
    <mergeCell ref="N461:O461"/>
    <mergeCell ref="U461:V461"/>
    <mergeCell ref="X461:Y461"/>
    <mergeCell ref="A462:B462"/>
    <mergeCell ref="C462:F462"/>
    <mergeCell ref="K462:L462"/>
    <mergeCell ref="N462:O462"/>
    <mergeCell ref="U462:V462"/>
    <mergeCell ref="X462:Y462"/>
    <mergeCell ref="A463:B463"/>
    <mergeCell ref="C463:F463"/>
    <mergeCell ref="K463:L463"/>
    <mergeCell ref="N463:O463"/>
    <mergeCell ref="U463:V463"/>
    <mergeCell ref="X463:Y463"/>
    <mergeCell ref="A458:B458"/>
    <mergeCell ref="C458:F458"/>
    <mergeCell ref="K458:L458"/>
    <mergeCell ref="N458:O458"/>
    <mergeCell ref="U458:V458"/>
    <mergeCell ref="X458:Y458"/>
    <mergeCell ref="A459:B459"/>
    <mergeCell ref="C459:F459"/>
    <mergeCell ref="K459:L459"/>
    <mergeCell ref="N459:O459"/>
    <mergeCell ref="U459:V459"/>
    <mergeCell ref="X459:Y459"/>
    <mergeCell ref="A460:B460"/>
    <mergeCell ref="C460:F460"/>
    <mergeCell ref="K460:L460"/>
    <mergeCell ref="N460:O460"/>
    <mergeCell ref="U460:V460"/>
    <mergeCell ref="X460:Y460"/>
    <mergeCell ref="A454:B454"/>
    <mergeCell ref="C454:F454"/>
    <mergeCell ref="K454:L454"/>
    <mergeCell ref="N454:O454"/>
    <mergeCell ref="U454:V454"/>
    <mergeCell ref="X454:Y454"/>
    <mergeCell ref="A456:B456"/>
    <mergeCell ref="C456:F456"/>
    <mergeCell ref="K456:L456"/>
    <mergeCell ref="N456:O456"/>
    <mergeCell ref="U456:V456"/>
    <mergeCell ref="X456:Y456"/>
    <mergeCell ref="A457:B457"/>
    <mergeCell ref="C457:F457"/>
    <mergeCell ref="K457:L457"/>
    <mergeCell ref="N457:O457"/>
    <mergeCell ref="U457:V457"/>
    <mergeCell ref="X457:Y457"/>
    <mergeCell ref="A455:B455"/>
    <mergeCell ref="C455:F455"/>
    <mergeCell ref="K455:L455"/>
    <mergeCell ref="N455:O455"/>
    <mergeCell ref="U455:V455"/>
    <mergeCell ref="X455:Y455"/>
    <mergeCell ref="A451:B451"/>
    <mergeCell ref="C451:F451"/>
    <mergeCell ref="K451:L451"/>
    <mergeCell ref="N451:O451"/>
    <mergeCell ref="U451:V451"/>
    <mergeCell ref="X451:Y451"/>
    <mergeCell ref="A452:B452"/>
    <mergeCell ref="C452:F452"/>
    <mergeCell ref="K452:L452"/>
    <mergeCell ref="N452:O452"/>
    <mergeCell ref="U452:V452"/>
    <mergeCell ref="X452:Y452"/>
    <mergeCell ref="A453:B453"/>
    <mergeCell ref="C453:F453"/>
    <mergeCell ref="K453:L453"/>
    <mergeCell ref="N453:O453"/>
    <mergeCell ref="U453:V453"/>
    <mergeCell ref="X453:Y453"/>
    <mergeCell ref="A448:B448"/>
    <mergeCell ref="C448:F448"/>
    <mergeCell ref="K448:L448"/>
    <mergeCell ref="N448:O448"/>
    <mergeCell ref="U448:V448"/>
    <mergeCell ref="X448:Y448"/>
    <mergeCell ref="A449:B449"/>
    <mergeCell ref="C449:F449"/>
    <mergeCell ref="K449:L449"/>
    <mergeCell ref="N449:O449"/>
    <mergeCell ref="U449:V449"/>
    <mergeCell ref="X449:Y449"/>
    <mergeCell ref="A450:B450"/>
    <mergeCell ref="C450:F450"/>
    <mergeCell ref="K450:L450"/>
    <mergeCell ref="N450:O450"/>
    <mergeCell ref="U450:V450"/>
    <mergeCell ref="X450:Y450"/>
    <mergeCell ref="A445:B445"/>
    <mergeCell ref="C445:F445"/>
    <mergeCell ref="K445:L445"/>
    <mergeCell ref="N445:O445"/>
    <mergeCell ref="U445:V445"/>
    <mergeCell ref="X445:Y445"/>
    <mergeCell ref="A446:B446"/>
    <mergeCell ref="C446:F446"/>
    <mergeCell ref="K446:L446"/>
    <mergeCell ref="N446:O446"/>
    <mergeCell ref="U446:V446"/>
    <mergeCell ref="X446:Y446"/>
    <mergeCell ref="A447:B447"/>
    <mergeCell ref="C447:F447"/>
    <mergeCell ref="K447:L447"/>
    <mergeCell ref="N447:O447"/>
    <mergeCell ref="U447:V447"/>
    <mergeCell ref="X447:Y447"/>
    <mergeCell ref="A441:B441"/>
    <mergeCell ref="C441:F441"/>
    <mergeCell ref="K441:L441"/>
    <mergeCell ref="N441:O441"/>
    <mergeCell ref="U441:V441"/>
    <mergeCell ref="X441:Y441"/>
    <mergeCell ref="A444:B444"/>
    <mergeCell ref="C444:F444"/>
    <mergeCell ref="K444:L444"/>
    <mergeCell ref="N444:O444"/>
    <mergeCell ref="U444:V444"/>
    <mergeCell ref="X444:Y444"/>
    <mergeCell ref="A442:B442"/>
    <mergeCell ref="C442:F442"/>
    <mergeCell ref="K442:L442"/>
    <mergeCell ref="N442:O442"/>
    <mergeCell ref="U442:V442"/>
    <mergeCell ref="X442:Y442"/>
    <mergeCell ref="A438:B438"/>
    <mergeCell ref="C438:F438"/>
    <mergeCell ref="K438:L438"/>
    <mergeCell ref="N438:O438"/>
    <mergeCell ref="U438:V438"/>
    <mergeCell ref="X438:Y438"/>
    <mergeCell ref="A439:B439"/>
    <mergeCell ref="C439:F439"/>
    <mergeCell ref="K439:L439"/>
    <mergeCell ref="N439:O439"/>
    <mergeCell ref="U439:V439"/>
    <mergeCell ref="X439:Y439"/>
    <mergeCell ref="A440:B440"/>
    <mergeCell ref="C440:F440"/>
    <mergeCell ref="K440:L440"/>
    <mergeCell ref="N440:O440"/>
    <mergeCell ref="U440:V440"/>
    <mergeCell ref="X440:Y440"/>
    <mergeCell ref="A435:B435"/>
    <mergeCell ref="C435:F435"/>
    <mergeCell ref="K435:L435"/>
    <mergeCell ref="N435:O435"/>
    <mergeCell ref="U435:V435"/>
    <mergeCell ref="X435:Y435"/>
    <mergeCell ref="A436:B436"/>
    <mergeCell ref="C436:F436"/>
    <mergeCell ref="K436:L436"/>
    <mergeCell ref="N436:O436"/>
    <mergeCell ref="U436:V436"/>
    <mergeCell ref="X436:Y436"/>
    <mergeCell ref="A437:B437"/>
    <mergeCell ref="C437:F437"/>
    <mergeCell ref="K437:L437"/>
    <mergeCell ref="N437:O437"/>
    <mergeCell ref="U437:V437"/>
    <mergeCell ref="X437:Y437"/>
    <mergeCell ref="A431:B431"/>
    <mergeCell ref="C431:F431"/>
    <mergeCell ref="K431:L431"/>
    <mergeCell ref="N431:O431"/>
    <mergeCell ref="U431:V431"/>
    <mergeCell ref="X431:Y431"/>
    <mergeCell ref="A434:B434"/>
    <mergeCell ref="C434:F434"/>
    <mergeCell ref="K434:L434"/>
    <mergeCell ref="N434:O434"/>
    <mergeCell ref="U434:V434"/>
    <mergeCell ref="X434:Y434"/>
    <mergeCell ref="A432:B432"/>
    <mergeCell ref="C432:F432"/>
    <mergeCell ref="K432:L432"/>
    <mergeCell ref="N432:O432"/>
    <mergeCell ref="U432:V432"/>
    <mergeCell ref="X432:Y432"/>
    <mergeCell ref="A433:B433"/>
    <mergeCell ref="C433:F433"/>
    <mergeCell ref="K433:L433"/>
    <mergeCell ref="N433:O433"/>
    <mergeCell ref="U433:V433"/>
    <mergeCell ref="X433:Y433"/>
    <mergeCell ref="A428:B428"/>
    <mergeCell ref="C428:F428"/>
    <mergeCell ref="K428:L428"/>
    <mergeCell ref="N428:O428"/>
    <mergeCell ref="U428:V428"/>
    <mergeCell ref="X428:Y428"/>
    <mergeCell ref="A429:B429"/>
    <mergeCell ref="C429:F429"/>
    <mergeCell ref="K429:L429"/>
    <mergeCell ref="N429:O429"/>
    <mergeCell ref="U429:V429"/>
    <mergeCell ref="X429:Y429"/>
    <mergeCell ref="A430:B430"/>
    <mergeCell ref="C430:F430"/>
    <mergeCell ref="K430:L430"/>
    <mergeCell ref="N430:O430"/>
    <mergeCell ref="U430:V430"/>
    <mergeCell ref="X430:Y430"/>
    <mergeCell ref="A425:B425"/>
    <mergeCell ref="C425:F425"/>
    <mergeCell ref="K425:L425"/>
    <mergeCell ref="N425:O425"/>
    <mergeCell ref="U425:V425"/>
    <mergeCell ref="X425:Y425"/>
    <mergeCell ref="A426:B426"/>
    <mergeCell ref="C426:F426"/>
    <mergeCell ref="K426:L426"/>
    <mergeCell ref="N426:O426"/>
    <mergeCell ref="U426:V426"/>
    <mergeCell ref="X426:Y426"/>
    <mergeCell ref="A427:B427"/>
    <mergeCell ref="C427:F427"/>
    <mergeCell ref="K427:L427"/>
    <mergeCell ref="N427:O427"/>
    <mergeCell ref="U427:V427"/>
    <mergeCell ref="X427:Y427"/>
    <mergeCell ref="A422:B422"/>
    <mergeCell ref="C422:F422"/>
    <mergeCell ref="K422:L422"/>
    <mergeCell ref="N422:O422"/>
    <mergeCell ref="U422:V422"/>
    <mergeCell ref="X422:Y422"/>
    <mergeCell ref="A423:B423"/>
    <mergeCell ref="C423:F423"/>
    <mergeCell ref="K423:L423"/>
    <mergeCell ref="N423:O423"/>
    <mergeCell ref="U423:V423"/>
    <mergeCell ref="X423:Y423"/>
    <mergeCell ref="A424:B424"/>
    <mergeCell ref="C424:F424"/>
    <mergeCell ref="K424:L424"/>
    <mergeCell ref="N424:O424"/>
    <mergeCell ref="U424:V424"/>
    <mergeCell ref="X424:Y424"/>
    <mergeCell ref="A419:B419"/>
    <mergeCell ref="C419:F419"/>
    <mergeCell ref="K419:L419"/>
    <mergeCell ref="N419:O419"/>
    <mergeCell ref="U419:V419"/>
    <mergeCell ref="X419:Y419"/>
    <mergeCell ref="A420:B420"/>
    <mergeCell ref="C420:F420"/>
    <mergeCell ref="K420:L420"/>
    <mergeCell ref="N420:O420"/>
    <mergeCell ref="U420:V420"/>
    <mergeCell ref="X420:Y420"/>
    <mergeCell ref="A421:B421"/>
    <mergeCell ref="C421:F421"/>
    <mergeCell ref="K421:L421"/>
    <mergeCell ref="N421:O421"/>
    <mergeCell ref="U421:V421"/>
    <mergeCell ref="X421:Y421"/>
    <mergeCell ref="A416:B416"/>
    <mergeCell ref="C416:F416"/>
    <mergeCell ref="K416:L416"/>
    <mergeCell ref="N416:O416"/>
    <mergeCell ref="U416:V416"/>
    <mergeCell ref="X416:Y416"/>
    <mergeCell ref="A417:B417"/>
    <mergeCell ref="C417:F417"/>
    <mergeCell ref="K417:L417"/>
    <mergeCell ref="N417:O417"/>
    <mergeCell ref="U417:V417"/>
    <mergeCell ref="X417:Y417"/>
    <mergeCell ref="A418:B418"/>
    <mergeCell ref="C418:F418"/>
    <mergeCell ref="K418:L418"/>
    <mergeCell ref="N418:O418"/>
    <mergeCell ref="U418:V418"/>
    <mergeCell ref="X418:Y418"/>
    <mergeCell ref="A413:B413"/>
    <mergeCell ref="C413:F413"/>
    <mergeCell ref="K413:L413"/>
    <mergeCell ref="N413:O413"/>
    <mergeCell ref="U413:V413"/>
    <mergeCell ref="X413:Y413"/>
    <mergeCell ref="A414:B414"/>
    <mergeCell ref="C414:F414"/>
    <mergeCell ref="K414:L414"/>
    <mergeCell ref="N414:O414"/>
    <mergeCell ref="U414:V414"/>
    <mergeCell ref="X414:Y414"/>
    <mergeCell ref="A410:B410"/>
    <mergeCell ref="C410:F410"/>
    <mergeCell ref="K410:L410"/>
    <mergeCell ref="N410:O410"/>
    <mergeCell ref="U410:V410"/>
    <mergeCell ref="X410:Y410"/>
    <mergeCell ref="A411:B411"/>
    <mergeCell ref="C411:F411"/>
    <mergeCell ref="K411:L411"/>
    <mergeCell ref="N411:O411"/>
    <mergeCell ref="U411:V411"/>
    <mergeCell ref="X411:Y411"/>
    <mergeCell ref="A412:B412"/>
    <mergeCell ref="C412:F412"/>
    <mergeCell ref="K412:L412"/>
    <mergeCell ref="N412:O412"/>
    <mergeCell ref="U412:V412"/>
    <mergeCell ref="X412:Y412"/>
    <mergeCell ref="A407:B407"/>
    <mergeCell ref="C407:F407"/>
    <mergeCell ref="K407:L407"/>
    <mergeCell ref="N407:O407"/>
    <mergeCell ref="U407:V407"/>
    <mergeCell ref="X407:Y407"/>
    <mergeCell ref="A408:B408"/>
    <mergeCell ref="C408:F408"/>
    <mergeCell ref="K408:L408"/>
    <mergeCell ref="N408:O408"/>
    <mergeCell ref="U408:V408"/>
    <mergeCell ref="X408:Y408"/>
    <mergeCell ref="A409:B409"/>
    <mergeCell ref="C409:F409"/>
    <mergeCell ref="K409:L409"/>
    <mergeCell ref="N409:O409"/>
    <mergeCell ref="U409:V409"/>
    <mergeCell ref="X409:Y409"/>
    <mergeCell ref="A405:B405"/>
    <mergeCell ref="C405:F405"/>
    <mergeCell ref="K405:L405"/>
    <mergeCell ref="N405:O405"/>
    <mergeCell ref="U405:V405"/>
    <mergeCell ref="X405:Y405"/>
    <mergeCell ref="A406:B406"/>
    <mergeCell ref="C406:F406"/>
    <mergeCell ref="K406:L406"/>
    <mergeCell ref="N406:O406"/>
    <mergeCell ref="U406:V406"/>
    <mergeCell ref="X406:Y406"/>
    <mergeCell ref="A400:B400"/>
    <mergeCell ref="C400:F400"/>
    <mergeCell ref="K400:L400"/>
    <mergeCell ref="N400:O400"/>
    <mergeCell ref="U400:V400"/>
    <mergeCell ref="X400:Y400"/>
    <mergeCell ref="A401:B401"/>
    <mergeCell ref="C401:F401"/>
    <mergeCell ref="K401:L401"/>
    <mergeCell ref="N401:O401"/>
    <mergeCell ref="U401:V401"/>
    <mergeCell ref="X401:Y401"/>
    <mergeCell ref="A402:B402"/>
    <mergeCell ref="C402:F402"/>
    <mergeCell ref="K402:L402"/>
    <mergeCell ref="N402:O402"/>
    <mergeCell ref="U402:V402"/>
    <mergeCell ref="X402:Y402"/>
    <mergeCell ref="U396:V396"/>
    <mergeCell ref="X396:Y396"/>
    <mergeCell ref="A397:B397"/>
    <mergeCell ref="C397:F397"/>
    <mergeCell ref="K397:L397"/>
    <mergeCell ref="N397:O397"/>
    <mergeCell ref="U397:V397"/>
    <mergeCell ref="X397:Y397"/>
    <mergeCell ref="A398:B398"/>
    <mergeCell ref="C398:F398"/>
    <mergeCell ref="K398:L398"/>
    <mergeCell ref="N398:O398"/>
    <mergeCell ref="U398:V398"/>
    <mergeCell ref="X398:Y398"/>
    <mergeCell ref="A399:B399"/>
    <mergeCell ref="C399:F399"/>
    <mergeCell ref="K399:L399"/>
    <mergeCell ref="N399:O399"/>
    <mergeCell ref="U399:V399"/>
    <mergeCell ref="X399:Y399"/>
    <mergeCell ref="A390:B390"/>
    <mergeCell ref="C390:F390"/>
    <mergeCell ref="K390:L390"/>
    <mergeCell ref="N390:O390"/>
    <mergeCell ref="U390:V390"/>
    <mergeCell ref="X390:Y390"/>
    <mergeCell ref="A391:B391"/>
    <mergeCell ref="C391:F391"/>
    <mergeCell ref="K391:L391"/>
    <mergeCell ref="N391:O391"/>
    <mergeCell ref="U391:V391"/>
    <mergeCell ref="X391:Y391"/>
    <mergeCell ref="A387:B387"/>
    <mergeCell ref="C387:F387"/>
    <mergeCell ref="K387:L387"/>
    <mergeCell ref="N387:O387"/>
    <mergeCell ref="U387:V387"/>
    <mergeCell ref="X387:Y387"/>
    <mergeCell ref="A388:B388"/>
    <mergeCell ref="C388:F388"/>
    <mergeCell ref="K388:L388"/>
    <mergeCell ref="N388:O388"/>
    <mergeCell ref="U388:V388"/>
    <mergeCell ref="X388:Y388"/>
    <mergeCell ref="A389:B389"/>
    <mergeCell ref="C389:F389"/>
    <mergeCell ref="K389:L389"/>
    <mergeCell ref="N389:O389"/>
    <mergeCell ref="U389:V389"/>
    <mergeCell ref="X389:Y389"/>
    <mergeCell ref="A384:B384"/>
    <mergeCell ref="C384:F384"/>
    <mergeCell ref="K384:L384"/>
    <mergeCell ref="N384:O384"/>
    <mergeCell ref="U384:V384"/>
    <mergeCell ref="X384:Y384"/>
    <mergeCell ref="A385:B385"/>
    <mergeCell ref="C385:F385"/>
    <mergeCell ref="K385:L385"/>
    <mergeCell ref="N385:O385"/>
    <mergeCell ref="U385:V385"/>
    <mergeCell ref="X385:Y385"/>
    <mergeCell ref="A386:B386"/>
    <mergeCell ref="C386:F386"/>
    <mergeCell ref="K386:L386"/>
    <mergeCell ref="N386:O386"/>
    <mergeCell ref="U386:V386"/>
    <mergeCell ref="X386:Y386"/>
    <mergeCell ref="A381:B381"/>
    <mergeCell ref="C381:F381"/>
    <mergeCell ref="K381:L381"/>
    <mergeCell ref="N381:O381"/>
    <mergeCell ref="U381:V381"/>
    <mergeCell ref="X381:Y381"/>
    <mergeCell ref="A382:B382"/>
    <mergeCell ref="C382:F382"/>
    <mergeCell ref="K382:L382"/>
    <mergeCell ref="N382:O382"/>
    <mergeCell ref="U382:V382"/>
    <mergeCell ref="X382:Y382"/>
    <mergeCell ref="A383:B383"/>
    <mergeCell ref="C383:F383"/>
    <mergeCell ref="K383:L383"/>
    <mergeCell ref="N383:O383"/>
    <mergeCell ref="U383:V383"/>
    <mergeCell ref="X383:Y383"/>
    <mergeCell ref="A378:B378"/>
    <mergeCell ref="C378:F378"/>
    <mergeCell ref="K378:L378"/>
    <mergeCell ref="N378:O378"/>
    <mergeCell ref="U378:V378"/>
    <mergeCell ref="X378:Y378"/>
    <mergeCell ref="A379:B379"/>
    <mergeCell ref="C379:F379"/>
    <mergeCell ref="K379:L379"/>
    <mergeCell ref="N379:O379"/>
    <mergeCell ref="U379:V379"/>
    <mergeCell ref="X379:Y379"/>
    <mergeCell ref="A380:B380"/>
    <mergeCell ref="C380:F380"/>
    <mergeCell ref="K380:L380"/>
    <mergeCell ref="N380:O380"/>
    <mergeCell ref="U380:V380"/>
    <mergeCell ref="X380:Y380"/>
    <mergeCell ref="A375:B375"/>
    <mergeCell ref="C375:F375"/>
    <mergeCell ref="K375:L375"/>
    <mergeCell ref="N375:O375"/>
    <mergeCell ref="U375:V375"/>
    <mergeCell ref="X375:Y375"/>
    <mergeCell ref="A376:B376"/>
    <mergeCell ref="C376:F376"/>
    <mergeCell ref="K376:L376"/>
    <mergeCell ref="N376:O376"/>
    <mergeCell ref="U376:V376"/>
    <mergeCell ref="X376:Y376"/>
    <mergeCell ref="A377:B377"/>
    <mergeCell ref="C377:F377"/>
    <mergeCell ref="K377:L377"/>
    <mergeCell ref="N377:O377"/>
    <mergeCell ref="U377:V377"/>
    <mergeCell ref="X377:Y377"/>
    <mergeCell ref="A372:B372"/>
    <mergeCell ref="C372:F372"/>
    <mergeCell ref="K372:L372"/>
    <mergeCell ref="N372:O372"/>
    <mergeCell ref="U372:V372"/>
    <mergeCell ref="X372:Y372"/>
    <mergeCell ref="A373:B373"/>
    <mergeCell ref="C373:F373"/>
    <mergeCell ref="K373:L373"/>
    <mergeCell ref="N373:O373"/>
    <mergeCell ref="U373:V373"/>
    <mergeCell ref="X373:Y373"/>
    <mergeCell ref="A374:B374"/>
    <mergeCell ref="C374:F374"/>
    <mergeCell ref="K374:L374"/>
    <mergeCell ref="N374:O374"/>
    <mergeCell ref="U374:V374"/>
    <mergeCell ref="X374:Y374"/>
    <mergeCell ref="A369:B369"/>
    <mergeCell ref="C369:F369"/>
    <mergeCell ref="K369:L369"/>
    <mergeCell ref="N369:O369"/>
    <mergeCell ref="U369:V369"/>
    <mergeCell ref="X369:Y369"/>
    <mergeCell ref="A370:B370"/>
    <mergeCell ref="C370:F370"/>
    <mergeCell ref="K370:L370"/>
    <mergeCell ref="N370:O370"/>
    <mergeCell ref="U370:V370"/>
    <mergeCell ref="X370:Y370"/>
    <mergeCell ref="A371:B371"/>
    <mergeCell ref="C371:F371"/>
    <mergeCell ref="K371:L371"/>
    <mergeCell ref="N371:O371"/>
    <mergeCell ref="U371:V371"/>
    <mergeCell ref="X371:Y371"/>
    <mergeCell ref="A366:B366"/>
    <mergeCell ref="C366:F366"/>
    <mergeCell ref="K366:L366"/>
    <mergeCell ref="N366:O366"/>
    <mergeCell ref="U366:V366"/>
    <mergeCell ref="X366:Y366"/>
    <mergeCell ref="A367:B367"/>
    <mergeCell ref="C367:F367"/>
    <mergeCell ref="K367:L367"/>
    <mergeCell ref="N367:O367"/>
    <mergeCell ref="U367:V367"/>
    <mergeCell ref="X367:Y367"/>
    <mergeCell ref="A368:B368"/>
    <mergeCell ref="C368:F368"/>
    <mergeCell ref="K368:L368"/>
    <mergeCell ref="N368:O368"/>
    <mergeCell ref="U368:V368"/>
    <mergeCell ref="X368:Y368"/>
    <mergeCell ref="A363:B363"/>
    <mergeCell ref="C363:F363"/>
    <mergeCell ref="K363:L363"/>
    <mergeCell ref="N363:O363"/>
    <mergeCell ref="U363:V363"/>
    <mergeCell ref="X363:Y363"/>
    <mergeCell ref="A364:B364"/>
    <mergeCell ref="C364:F364"/>
    <mergeCell ref="K364:L364"/>
    <mergeCell ref="N364:O364"/>
    <mergeCell ref="U364:V364"/>
    <mergeCell ref="X364:Y364"/>
    <mergeCell ref="A365:B365"/>
    <mergeCell ref="C365:F365"/>
    <mergeCell ref="K365:L365"/>
    <mergeCell ref="N365:O365"/>
    <mergeCell ref="U365:V365"/>
    <mergeCell ref="X365:Y365"/>
    <mergeCell ref="A360:B360"/>
    <mergeCell ref="C360:F360"/>
    <mergeCell ref="K360:L360"/>
    <mergeCell ref="N360:O360"/>
    <mergeCell ref="U360:V360"/>
    <mergeCell ref="X360:Y360"/>
    <mergeCell ref="A361:B361"/>
    <mergeCell ref="C361:F361"/>
    <mergeCell ref="K361:L361"/>
    <mergeCell ref="N361:O361"/>
    <mergeCell ref="U361:V361"/>
    <mergeCell ref="X361:Y361"/>
    <mergeCell ref="A362:B362"/>
    <mergeCell ref="C362:F362"/>
    <mergeCell ref="K362:L362"/>
    <mergeCell ref="N362:O362"/>
    <mergeCell ref="U362:V362"/>
    <mergeCell ref="X362:Y362"/>
    <mergeCell ref="A357:B357"/>
    <mergeCell ref="C357:F357"/>
    <mergeCell ref="K357:L357"/>
    <mergeCell ref="N357:O357"/>
    <mergeCell ref="U357:V357"/>
    <mergeCell ref="X357:Y357"/>
    <mergeCell ref="A358:B358"/>
    <mergeCell ref="C358:F358"/>
    <mergeCell ref="K358:L358"/>
    <mergeCell ref="N358:O358"/>
    <mergeCell ref="U358:V358"/>
    <mergeCell ref="X358:Y358"/>
    <mergeCell ref="A359:B359"/>
    <mergeCell ref="C359:F359"/>
    <mergeCell ref="K359:L359"/>
    <mergeCell ref="N359:O359"/>
    <mergeCell ref="U359:V359"/>
    <mergeCell ref="X359:Y359"/>
    <mergeCell ref="A353:B353"/>
    <mergeCell ref="C353:F353"/>
    <mergeCell ref="K353:L353"/>
    <mergeCell ref="N353:O353"/>
    <mergeCell ref="U353:V353"/>
    <mergeCell ref="X353:Y353"/>
    <mergeCell ref="A356:B356"/>
    <mergeCell ref="C356:F356"/>
    <mergeCell ref="K356:L356"/>
    <mergeCell ref="N356:O356"/>
    <mergeCell ref="U356:V356"/>
    <mergeCell ref="X356:Y356"/>
    <mergeCell ref="A350:B350"/>
    <mergeCell ref="C350:F350"/>
    <mergeCell ref="K350:L350"/>
    <mergeCell ref="N350:O350"/>
    <mergeCell ref="U350:V350"/>
    <mergeCell ref="X350:Y350"/>
    <mergeCell ref="A351:B351"/>
    <mergeCell ref="C351:F351"/>
    <mergeCell ref="K351:L351"/>
    <mergeCell ref="N351:O351"/>
    <mergeCell ref="U351:V351"/>
    <mergeCell ref="X351:Y351"/>
    <mergeCell ref="A352:B352"/>
    <mergeCell ref="C352:F352"/>
    <mergeCell ref="K352:L352"/>
    <mergeCell ref="N352:O352"/>
    <mergeCell ref="U352:V352"/>
    <mergeCell ref="X352:Y352"/>
    <mergeCell ref="A347:B347"/>
    <mergeCell ref="C347:F347"/>
    <mergeCell ref="K347:L347"/>
    <mergeCell ref="N347:O347"/>
    <mergeCell ref="U347:V347"/>
    <mergeCell ref="X347:Y347"/>
    <mergeCell ref="A348:B348"/>
    <mergeCell ref="C348:F348"/>
    <mergeCell ref="K348:L348"/>
    <mergeCell ref="N348:O348"/>
    <mergeCell ref="U348:V348"/>
    <mergeCell ref="X348:Y348"/>
    <mergeCell ref="A349:B349"/>
    <mergeCell ref="C349:F349"/>
    <mergeCell ref="K349:L349"/>
    <mergeCell ref="N349:O349"/>
    <mergeCell ref="U349:V349"/>
    <mergeCell ref="X349:Y349"/>
    <mergeCell ref="A342:B342"/>
    <mergeCell ref="C342:F342"/>
    <mergeCell ref="K342:L342"/>
    <mergeCell ref="N342:O342"/>
    <mergeCell ref="U342:V342"/>
    <mergeCell ref="X342:Y342"/>
    <mergeCell ref="A343:B343"/>
    <mergeCell ref="C343:F343"/>
    <mergeCell ref="K343:L343"/>
    <mergeCell ref="N343:O343"/>
    <mergeCell ref="U343:V343"/>
    <mergeCell ref="X343:Y343"/>
    <mergeCell ref="A345:B345"/>
    <mergeCell ref="C345:F345"/>
    <mergeCell ref="K345:L345"/>
    <mergeCell ref="N345:O345"/>
    <mergeCell ref="U345:V345"/>
    <mergeCell ref="X345:Y345"/>
    <mergeCell ref="A339:B339"/>
    <mergeCell ref="C339:F339"/>
    <mergeCell ref="K339:L339"/>
    <mergeCell ref="N339:O339"/>
    <mergeCell ref="U339:V339"/>
    <mergeCell ref="X339:Y339"/>
    <mergeCell ref="A340:B340"/>
    <mergeCell ref="C340:F340"/>
    <mergeCell ref="K340:L340"/>
    <mergeCell ref="N340:O340"/>
    <mergeCell ref="U340:V340"/>
    <mergeCell ref="X340:Y340"/>
    <mergeCell ref="A341:B341"/>
    <mergeCell ref="C341:F341"/>
    <mergeCell ref="K341:L341"/>
    <mergeCell ref="N341:O341"/>
    <mergeCell ref="U341:V341"/>
    <mergeCell ref="X341:Y341"/>
    <mergeCell ref="A335:B335"/>
    <mergeCell ref="C335:F335"/>
    <mergeCell ref="K335:L335"/>
    <mergeCell ref="N335:O335"/>
    <mergeCell ref="U335:V335"/>
    <mergeCell ref="X335:Y335"/>
    <mergeCell ref="A337:B337"/>
    <mergeCell ref="C337:F337"/>
    <mergeCell ref="K337:L337"/>
    <mergeCell ref="N337:O337"/>
    <mergeCell ref="U337:V337"/>
    <mergeCell ref="X337:Y337"/>
    <mergeCell ref="A338:B338"/>
    <mergeCell ref="C338:F338"/>
    <mergeCell ref="K338:L338"/>
    <mergeCell ref="N338:O338"/>
    <mergeCell ref="U338:V338"/>
    <mergeCell ref="X338:Y338"/>
    <mergeCell ref="A332:B332"/>
    <mergeCell ref="C332:F332"/>
    <mergeCell ref="K332:L332"/>
    <mergeCell ref="N332:O332"/>
    <mergeCell ref="U332:V332"/>
    <mergeCell ref="X332:Y332"/>
    <mergeCell ref="A333:B333"/>
    <mergeCell ref="C333:F333"/>
    <mergeCell ref="K333:L333"/>
    <mergeCell ref="N333:O333"/>
    <mergeCell ref="U333:V333"/>
    <mergeCell ref="X333:Y333"/>
    <mergeCell ref="A334:B334"/>
    <mergeCell ref="C334:F334"/>
    <mergeCell ref="K334:L334"/>
    <mergeCell ref="N334:O334"/>
    <mergeCell ref="U334:V334"/>
    <mergeCell ref="X334:Y334"/>
    <mergeCell ref="A329:B329"/>
    <mergeCell ref="C329:F329"/>
    <mergeCell ref="K329:L329"/>
    <mergeCell ref="N329:O329"/>
    <mergeCell ref="U329:V329"/>
    <mergeCell ref="X329:Y329"/>
    <mergeCell ref="A330:B330"/>
    <mergeCell ref="C330:F330"/>
    <mergeCell ref="K330:L330"/>
    <mergeCell ref="N330:O330"/>
    <mergeCell ref="U330:V330"/>
    <mergeCell ref="X330:Y330"/>
    <mergeCell ref="A331:B331"/>
    <mergeCell ref="C331:F331"/>
    <mergeCell ref="K331:L331"/>
    <mergeCell ref="N331:O331"/>
    <mergeCell ref="U331:V331"/>
    <mergeCell ref="X331:Y331"/>
    <mergeCell ref="A326:B326"/>
    <mergeCell ref="C326:F326"/>
    <mergeCell ref="K326:L326"/>
    <mergeCell ref="N326:O326"/>
    <mergeCell ref="U326:V326"/>
    <mergeCell ref="X326:Y326"/>
    <mergeCell ref="A327:B327"/>
    <mergeCell ref="C327:F327"/>
    <mergeCell ref="K327:L327"/>
    <mergeCell ref="N327:O327"/>
    <mergeCell ref="U327:V327"/>
    <mergeCell ref="X327:Y327"/>
    <mergeCell ref="A328:B328"/>
    <mergeCell ref="C328:F328"/>
    <mergeCell ref="K328:L328"/>
    <mergeCell ref="N328:O328"/>
    <mergeCell ref="U328:V328"/>
    <mergeCell ref="X328:Y328"/>
    <mergeCell ref="A323:B323"/>
    <mergeCell ref="C323:F323"/>
    <mergeCell ref="K323:L323"/>
    <mergeCell ref="N323:O323"/>
    <mergeCell ref="U323:V323"/>
    <mergeCell ref="X323:Y323"/>
    <mergeCell ref="A324:B324"/>
    <mergeCell ref="C324:F324"/>
    <mergeCell ref="K324:L324"/>
    <mergeCell ref="N324:O324"/>
    <mergeCell ref="U324:V324"/>
    <mergeCell ref="X324:Y324"/>
    <mergeCell ref="A325:B325"/>
    <mergeCell ref="C325:F325"/>
    <mergeCell ref="K325:L325"/>
    <mergeCell ref="N325:O325"/>
    <mergeCell ref="U325:V325"/>
    <mergeCell ref="X325:Y325"/>
    <mergeCell ref="A320:B320"/>
    <mergeCell ref="C320:F320"/>
    <mergeCell ref="K320:L320"/>
    <mergeCell ref="N320:O320"/>
    <mergeCell ref="U320:V320"/>
    <mergeCell ref="X320:Y320"/>
    <mergeCell ref="A321:B321"/>
    <mergeCell ref="C321:F321"/>
    <mergeCell ref="K321:L321"/>
    <mergeCell ref="N321:O321"/>
    <mergeCell ref="U321:V321"/>
    <mergeCell ref="X321:Y321"/>
    <mergeCell ref="A322:B322"/>
    <mergeCell ref="C322:F322"/>
    <mergeCell ref="K322:L322"/>
    <mergeCell ref="N322:O322"/>
    <mergeCell ref="U322:V322"/>
    <mergeCell ref="X322:Y322"/>
    <mergeCell ref="A317:B317"/>
    <mergeCell ref="C317:F317"/>
    <mergeCell ref="K317:L317"/>
    <mergeCell ref="N317:O317"/>
    <mergeCell ref="U317:V317"/>
    <mergeCell ref="X317:Y317"/>
    <mergeCell ref="A318:B318"/>
    <mergeCell ref="C318:F318"/>
    <mergeCell ref="K318:L318"/>
    <mergeCell ref="N318:O318"/>
    <mergeCell ref="U318:V318"/>
    <mergeCell ref="X318:Y318"/>
    <mergeCell ref="A319:B319"/>
    <mergeCell ref="C319:F319"/>
    <mergeCell ref="K319:L319"/>
    <mergeCell ref="N319:O319"/>
    <mergeCell ref="U319:V319"/>
    <mergeCell ref="X319:Y319"/>
    <mergeCell ref="A314:B314"/>
    <mergeCell ref="C314:F314"/>
    <mergeCell ref="K314:L314"/>
    <mergeCell ref="N314:O314"/>
    <mergeCell ref="U314:V314"/>
    <mergeCell ref="X314:Y314"/>
    <mergeCell ref="A315:B315"/>
    <mergeCell ref="C315:F315"/>
    <mergeCell ref="K315:L315"/>
    <mergeCell ref="N315:O315"/>
    <mergeCell ref="U315:V315"/>
    <mergeCell ref="X315:Y315"/>
    <mergeCell ref="A316:B316"/>
    <mergeCell ref="C316:F316"/>
    <mergeCell ref="K316:L316"/>
    <mergeCell ref="N316:O316"/>
    <mergeCell ref="U316:V316"/>
    <mergeCell ref="X316:Y316"/>
    <mergeCell ref="A311:B311"/>
    <mergeCell ref="C311:F311"/>
    <mergeCell ref="K311:L311"/>
    <mergeCell ref="N311:O311"/>
    <mergeCell ref="U311:V311"/>
    <mergeCell ref="X311:Y311"/>
    <mergeCell ref="A312:B312"/>
    <mergeCell ref="C312:F312"/>
    <mergeCell ref="K312:L312"/>
    <mergeCell ref="N312:O312"/>
    <mergeCell ref="U312:V312"/>
    <mergeCell ref="X312:Y312"/>
    <mergeCell ref="A313:B313"/>
    <mergeCell ref="C313:F313"/>
    <mergeCell ref="K313:L313"/>
    <mergeCell ref="N313:O313"/>
    <mergeCell ref="U313:V313"/>
    <mergeCell ref="X313:Y313"/>
    <mergeCell ref="A308:B308"/>
    <mergeCell ref="C308:F308"/>
    <mergeCell ref="K308:L308"/>
    <mergeCell ref="N308:O308"/>
    <mergeCell ref="U308:V308"/>
    <mergeCell ref="X308:Y308"/>
    <mergeCell ref="A309:B309"/>
    <mergeCell ref="C309:F309"/>
    <mergeCell ref="K309:L309"/>
    <mergeCell ref="N309:O309"/>
    <mergeCell ref="U309:V309"/>
    <mergeCell ref="X309:Y309"/>
    <mergeCell ref="A310:B310"/>
    <mergeCell ref="C310:F310"/>
    <mergeCell ref="K310:L310"/>
    <mergeCell ref="N310:O310"/>
    <mergeCell ref="U310:V310"/>
    <mergeCell ref="X310:Y310"/>
    <mergeCell ref="A303:B303"/>
    <mergeCell ref="C303:F303"/>
    <mergeCell ref="K303:L303"/>
    <mergeCell ref="N303:O303"/>
    <mergeCell ref="U303:V303"/>
    <mergeCell ref="X303:Y303"/>
    <mergeCell ref="A306:B306"/>
    <mergeCell ref="C306:F306"/>
    <mergeCell ref="K306:L306"/>
    <mergeCell ref="N306:O306"/>
    <mergeCell ref="U306:V306"/>
    <mergeCell ref="X306:Y306"/>
    <mergeCell ref="A307:B307"/>
    <mergeCell ref="C307:F307"/>
    <mergeCell ref="K307:L307"/>
    <mergeCell ref="N307:O307"/>
    <mergeCell ref="U307:V307"/>
    <mergeCell ref="X307:Y307"/>
    <mergeCell ref="A304:B304"/>
    <mergeCell ref="C304:F304"/>
    <mergeCell ref="K304:L304"/>
    <mergeCell ref="N304:O304"/>
    <mergeCell ref="U304:V304"/>
    <mergeCell ref="X304:Y304"/>
    <mergeCell ref="A305:B305"/>
    <mergeCell ref="C305:F305"/>
    <mergeCell ref="K305:L305"/>
    <mergeCell ref="N305:O305"/>
    <mergeCell ref="U305:V305"/>
    <mergeCell ref="X305:Y305"/>
    <mergeCell ref="C301:F301"/>
    <mergeCell ref="K301:L301"/>
    <mergeCell ref="N301:O301"/>
    <mergeCell ref="U301:V301"/>
    <mergeCell ref="X301:Y301"/>
    <mergeCell ref="A268:B268"/>
    <mergeCell ref="C268:F268"/>
    <mergeCell ref="K268:L268"/>
    <mergeCell ref="N268:O268"/>
    <mergeCell ref="U268:V268"/>
    <mergeCell ref="X268:Y268"/>
    <mergeCell ref="A269:B269"/>
    <mergeCell ref="C269:F269"/>
    <mergeCell ref="K269:L269"/>
    <mergeCell ref="N269:O269"/>
    <mergeCell ref="U269:V269"/>
    <mergeCell ref="X269:Y269"/>
    <mergeCell ref="A270:B270"/>
    <mergeCell ref="C270:F270"/>
    <mergeCell ref="K270:L270"/>
    <mergeCell ref="N270:O270"/>
    <mergeCell ref="U276:V276"/>
    <mergeCell ref="X276:Y276"/>
    <mergeCell ref="A277:B277"/>
    <mergeCell ref="C277:F277"/>
    <mergeCell ref="K277:L277"/>
    <mergeCell ref="N277:O277"/>
    <mergeCell ref="U277:V277"/>
    <mergeCell ref="X277:Y277"/>
    <mergeCell ref="A278:B278"/>
    <mergeCell ref="C278:F278"/>
    <mergeCell ref="K278:L278"/>
    <mergeCell ref="C833:F833"/>
    <mergeCell ref="A250:B250"/>
    <mergeCell ref="C250:F250"/>
    <mergeCell ref="K250:L250"/>
    <mergeCell ref="N250:O250"/>
    <mergeCell ref="U250:V250"/>
    <mergeCell ref="X250:Y250"/>
    <mergeCell ref="A666:B666"/>
    <mergeCell ref="C666:F666"/>
    <mergeCell ref="K666:L666"/>
    <mergeCell ref="N666:O666"/>
    <mergeCell ref="U666:V666"/>
    <mergeCell ref="X666:Y666"/>
    <mergeCell ref="A707:B707"/>
    <mergeCell ref="C707:F707"/>
    <mergeCell ref="K707:L707"/>
    <mergeCell ref="N707:O707"/>
    <mergeCell ref="U707:V707"/>
    <mergeCell ref="X707:Y707"/>
    <mergeCell ref="A700:B700"/>
    <mergeCell ref="C700:F700"/>
    <mergeCell ref="K299:L299"/>
    <mergeCell ref="N299:O299"/>
    <mergeCell ref="U299:V299"/>
    <mergeCell ref="X299:Y299"/>
    <mergeCell ref="A300:B300"/>
    <mergeCell ref="C300:F300"/>
    <mergeCell ref="K300:L300"/>
    <mergeCell ref="N300:O300"/>
    <mergeCell ref="U300:V300"/>
    <mergeCell ref="X300:Y300"/>
    <mergeCell ref="A301:B301"/>
    <mergeCell ref="A103:B103"/>
    <mergeCell ref="C103:F103"/>
    <mergeCell ref="K103:L103"/>
    <mergeCell ref="N103:O103"/>
    <mergeCell ref="U103:V103"/>
    <mergeCell ref="X103:Y103"/>
    <mergeCell ref="A248:B248"/>
    <mergeCell ref="C248:F248"/>
    <mergeCell ref="K248:L248"/>
    <mergeCell ref="N248:O248"/>
    <mergeCell ref="U248:V248"/>
    <mergeCell ref="X248:Y248"/>
    <mergeCell ref="A249:B249"/>
    <mergeCell ref="C249:F249"/>
    <mergeCell ref="K249:L249"/>
    <mergeCell ref="N249:O249"/>
    <mergeCell ref="U249:V249"/>
    <mergeCell ref="X249:Y249"/>
    <mergeCell ref="X186:Y186"/>
    <mergeCell ref="A187:B187"/>
    <mergeCell ref="X202:Y202"/>
    <mergeCell ref="A199:B199"/>
    <mergeCell ref="C199:F199"/>
    <mergeCell ref="A105:B105"/>
    <mergeCell ref="C105:F105"/>
    <mergeCell ref="K105:L105"/>
    <mergeCell ref="N105:O105"/>
    <mergeCell ref="U105:V105"/>
    <mergeCell ref="X105:Y105"/>
    <mergeCell ref="A104:B104"/>
    <mergeCell ref="C104:F104"/>
    <mergeCell ref="K104:L104"/>
    <mergeCell ref="A943:B943"/>
    <mergeCell ref="C943:F943"/>
    <mergeCell ref="K943:L943"/>
    <mergeCell ref="N943:O943"/>
    <mergeCell ref="U943:V943"/>
    <mergeCell ref="X943:Y943"/>
    <mergeCell ref="A941:B941"/>
    <mergeCell ref="C941:F941"/>
    <mergeCell ref="A99:B99"/>
    <mergeCell ref="C99:F99"/>
    <mergeCell ref="K99:L99"/>
    <mergeCell ref="N99:O99"/>
    <mergeCell ref="U99:V99"/>
    <mergeCell ref="X99:Y99"/>
    <mergeCell ref="A100:B100"/>
    <mergeCell ref="C100:F100"/>
    <mergeCell ref="K100:L100"/>
    <mergeCell ref="N100:O100"/>
    <mergeCell ref="U100:V100"/>
    <mergeCell ref="X100:Y100"/>
    <mergeCell ref="A101:B101"/>
    <mergeCell ref="C101:F101"/>
    <mergeCell ref="K101:L101"/>
    <mergeCell ref="N101:O101"/>
    <mergeCell ref="K700:L700"/>
    <mergeCell ref="N700:O700"/>
    <mergeCell ref="U700:V700"/>
    <mergeCell ref="X700:Y700"/>
    <mergeCell ref="A253:B253"/>
    <mergeCell ref="C253:F253"/>
    <mergeCell ref="K253:L253"/>
    <mergeCell ref="N253:O253"/>
    <mergeCell ref="N929:O929"/>
    <mergeCell ref="U929:V929"/>
    <mergeCell ref="X929:Y929"/>
    <mergeCell ref="A864:B864"/>
    <mergeCell ref="C864:F864"/>
    <mergeCell ref="K864:L864"/>
    <mergeCell ref="N864:O864"/>
    <mergeCell ref="U864:V864"/>
    <mergeCell ref="X864:Y864"/>
    <mergeCell ref="C187:F187"/>
    <mergeCell ref="K187:L187"/>
    <mergeCell ref="N187:O187"/>
    <mergeCell ref="A202:B202"/>
    <mergeCell ref="C202:F202"/>
    <mergeCell ref="K202:L202"/>
    <mergeCell ref="N202:O202"/>
    <mergeCell ref="U202:V202"/>
    <mergeCell ref="U253:V253"/>
    <mergeCell ref="X253:Y253"/>
    <mergeCell ref="A254:B254"/>
    <mergeCell ref="C254:F254"/>
    <mergeCell ref="U270:V270"/>
    <mergeCell ref="X270:Y270"/>
    <mergeCell ref="A829:B829"/>
    <mergeCell ref="C829:F829"/>
    <mergeCell ref="K829:L829"/>
    <mergeCell ref="N829:O829"/>
    <mergeCell ref="U829:V829"/>
    <mergeCell ref="X829:Y829"/>
    <mergeCell ref="U832:V832"/>
    <mergeCell ref="X832:Y832"/>
    <mergeCell ref="A833:B833"/>
    <mergeCell ref="U937:V937"/>
    <mergeCell ref="X937:Y937"/>
    <mergeCell ref="K941:L941"/>
    <mergeCell ref="N941:O941"/>
    <mergeCell ref="U941:V941"/>
    <mergeCell ref="X941:Y941"/>
    <mergeCell ref="A945:B945"/>
    <mergeCell ref="C945:F945"/>
    <mergeCell ref="U944:V944"/>
    <mergeCell ref="U101:V101"/>
    <mergeCell ref="X101:Y101"/>
    <mergeCell ref="A102:B102"/>
    <mergeCell ref="C102:F102"/>
    <mergeCell ref="K102:L102"/>
    <mergeCell ref="N102:O102"/>
    <mergeCell ref="U102:V102"/>
    <mergeCell ref="X102:Y102"/>
    <mergeCell ref="K933:L933"/>
    <mergeCell ref="N933:O933"/>
    <mergeCell ref="U933:V933"/>
    <mergeCell ref="X933:Y933"/>
    <mergeCell ref="A932:B932"/>
    <mergeCell ref="C932:F932"/>
    <mergeCell ref="K932:L932"/>
    <mergeCell ref="N932:O932"/>
    <mergeCell ref="U932:V932"/>
    <mergeCell ref="X932:Y932"/>
    <mergeCell ref="U931:V931"/>
    <mergeCell ref="X931:Y931"/>
    <mergeCell ref="A929:B929"/>
    <mergeCell ref="C929:F929"/>
    <mergeCell ref="K929:L929"/>
    <mergeCell ref="N949:O949"/>
    <mergeCell ref="K945:L945"/>
    <mergeCell ref="N945:O945"/>
    <mergeCell ref="U945:V945"/>
    <mergeCell ref="C953:F953"/>
    <mergeCell ref="K953:L953"/>
    <mergeCell ref="N953:O953"/>
    <mergeCell ref="K944:L944"/>
    <mergeCell ref="N944:O944"/>
    <mergeCell ref="A935:B935"/>
    <mergeCell ref="C935:F935"/>
    <mergeCell ref="K935:L935"/>
    <mergeCell ref="N935:O935"/>
    <mergeCell ref="U935:V935"/>
    <mergeCell ref="X935:Y935"/>
    <mergeCell ref="A928:B928"/>
    <mergeCell ref="C928:F928"/>
    <mergeCell ref="K928:L928"/>
    <mergeCell ref="N928:O928"/>
    <mergeCell ref="U928:V928"/>
    <mergeCell ref="X928:Y928"/>
    <mergeCell ref="A931:B931"/>
    <mergeCell ref="C931:F931"/>
    <mergeCell ref="K931:L931"/>
    <mergeCell ref="N931:O931"/>
    <mergeCell ref="X949:Y949"/>
    <mergeCell ref="A948:B948"/>
    <mergeCell ref="C948:F948"/>
    <mergeCell ref="K948:L948"/>
    <mergeCell ref="N948:O948"/>
    <mergeCell ref="U948:V948"/>
    <mergeCell ref="X948:Y948"/>
    <mergeCell ref="N936:O936"/>
    <mergeCell ref="U936:V936"/>
    <mergeCell ref="X936:Y936"/>
    <mergeCell ref="U953:V953"/>
    <mergeCell ref="X953:Y953"/>
    <mergeCell ref="A947:B947"/>
    <mergeCell ref="C947:F947"/>
    <mergeCell ref="K947:L947"/>
    <mergeCell ref="N947:O947"/>
    <mergeCell ref="U947:V947"/>
    <mergeCell ref="X947:Y947"/>
    <mergeCell ref="A946:B946"/>
    <mergeCell ref="C946:F946"/>
    <mergeCell ref="A938:B938"/>
    <mergeCell ref="C938:F938"/>
    <mergeCell ref="K938:L938"/>
    <mergeCell ref="N938:O938"/>
    <mergeCell ref="U938:V938"/>
    <mergeCell ref="X938:Y938"/>
    <mergeCell ref="A937:B937"/>
    <mergeCell ref="X945:Y945"/>
    <mergeCell ref="A944:B944"/>
    <mergeCell ref="C944:F944"/>
    <mergeCell ref="X944:Y944"/>
    <mergeCell ref="A940:B940"/>
    <mergeCell ref="C940:F940"/>
    <mergeCell ref="K940:L940"/>
    <mergeCell ref="N940:O940"/>
    <mergeCell ref="K946:L946"/>
    <mergeCell ref="N946:O946"/>
    <mergeCell ref="U946:V946"/>
    <mergeCell ref="X946:Y946"/>
    <mergeCell ref="A934:B934"/>
    <mergeCell ref="C934:F934"/>
    <mergeCell ref="K934:L934"/>
    <mergeCell ref="N934:O934"/>
    <mergeCell ref="U934:V934"/>
    <mergeCell ref="X934:Y934"/>
    <mergeCell ref="U942:V942"/>
    <mergeCell ref="X942:Y942"/>
    <mergeCell ref="U940:V940"/>
    <mergeCell ref="X940:Y940"/>
    <mergeCell ref="C937:F937"/>
    <mergeCell ref="K937:L937"/>
    <mergeCell ref="N937:O937"/>
    <mergeCell ref="N942:O942"/>
    <mergeCell ref="U949:V949"/>
    <mergeCell ref="A930:B930"/>
    <mergeCell ref="C930:F930"/>
    <mergeCell ref="K930:L930"/>
    <mergeCell ref="N930:O930"/>
    <mergeCell ref="U930:V930"/>
    <mergeCell ref="X930:Y930"/>
    <mergeCell ref="A933:B933"/>
    <mergeCell ref="C933:F933"/>
    <mergeCell ref="A939:B939"/>
    <mergeCell ref="C939:F939"/>
    <mergeCell ref="K939:L939"/>
    <mergeCell ref="N939:O939"/>
    <mergeCell ref="U939:V939"/>
    <mergeCell ref="X939:Y939"/>
    <mergeCell ref="A936:B936"/>
    <mergeCell ref="C936:F936"/>
    <mergeCell ref="K936:L936"/>
    <mergeCell ref="A956:B956"/>
    <mergeCell ref="C956:F956"/>
    <mergeCell ref="A952:B952"/>
    <mergeCell ref="C952:F952"/>
    <mergeCell ref="K952:L952"/>
    <mergeCell ref="N952:O952"/>
    <mergeCell ref="U952:V952"/>
    <mergeCell ref="X952:Y952"/>
    <mergeCell ref="A950:B950"/>
    <mergeCell ref="C950:F950"/>
    <mergeCell ref="K950:L950"/>
    <mergeCell ref="N950:O950"/>
    <mergeCell ref="U950:V950"/>
    <mergeCell ref="X950:Y950"/>
    <mergeCell ref="A942:B942"/>
    <mergeCell ref="C942:F942"/>
    <mergeCell ref="K942:L942"/>
    <mergeCell ref="C951:F951"/>
    <mergeCell ref="K951:L951"/>
    <mergeCell ref="N951:O951"/>
    <mergeCell ref="U951:V951"/>
    <mergeCell ref="X951:Y951"/>
    <mergeCell ref="A954:B954"/>
    <mergeCell ref="C954:F954"/>
    <mergeCell ref="K954:L954"/>
    <mergeCell ref="N954:O954"/>
    <mergeCell ref="U954:V954"/>
    <mergeCell ref="X954:Y954"/>
    <mergeCell ref="A953:B953"/>
    <mergeCell ref="A949:B949"/>
    <mergeCell ref="C949:F949"/>
    <mergeCell ref="K949:L949"/>
    <mergeCell ref="X958:Y958"/>
    <mergeCell ref="A962:B962"/>
    <mergeCell ref="C962:F962"/>
    <mergeCell ref="K962:L962"/>
    <mergeCell ref="N962:O962"/>
    <mergeCell ref="U962:V962"/>
    <mergeCell ref="X962:Y962"/>
    <mergeCell ref="A961:B961"/>
    <mergeCell ref="C961:F961"/>
    <mergeCell ref="K961:L961"/>
    <mergeCell ref="N961:O961"/>
    <mergeCell ref="U961:V961"/>
    <mergeCell ref="X961:Y961"/>
    <mergeCell ref="A957:B957"/>
    <mergeCell ref="C957:F957"/>
    <mergeCell ref="K957:L957"/>
    <mergeCell ref="N957:O957"/>
    <mergeCell ref="U957:V957"/>
    <mergeCell ref="X957:Y957"/>
    <mergeCell ref="A960:B960"/>
    <mergeCell ref="A959:B959"/>
    <mergeCell ref="C959:F959"/>
    <mergeCell ref="K959:L959"/>
    <mergeCell ref="N959:O959"/>
    <mergeCell ref="U959:V959"/>
    <mergeCell ref="X959:Y959"/>
    <mergeCell ref="A865:B865"/>
    <mergeCell ref="C865:F865"/>
    <mergeCell ref="K865:L865"/>
    <mergeCell ref="N865:O865"/>
    <mergeCell ref="U865:V865"/>
    <mergeCell ref="X865:Y865"/>
    <mergeCell ref="U872:V872"/>
    <mergeCell ref="C877:F877"/>
    <mergeCell ref="K877:L877"/>
    <mergeCell ref="N877:O877"/>
    <mergeCell ref="U877:V877"/>
    <mergeCell ref="X877:Y877"/>
    <mergeCell ref="A878:B878"/>
    <mergeCell ref="C878:F878"/>
    <mergeCell ref="K878:L878"/>
    <mergeCell ref="K956:L956"/>
    <mergeCell ref="N956:O956"/>
    <mergeCell ref="U956:V956"/>
    <mergeCell ref="X956:Y956"/>
    <mergeCell ref="A951:B951"/>
    <mergeCell ref="N878:O878"/>
    <mergeCell ref="U878:V878"/>
    <mergeCell ref="X878:Y878"/>
    <mergeCell ref="A874:B874"/>
    <mergeCell ref="C874:F874"/>
    <mergeCell ref="K874:L874"/>
    <mergeCell ref="N874:O874"/>
    <mergeCell ref="U874:V874"/>
    <mergeCell ref="X874:Y874"/>
    <mergeCell ref="A879:B879"/>
    <mergeCell ref="C879:F879"/>
    <mergeCell ref="K879:L879"/>
    <mergeCell ref="X963:Y963"/>
    <mergeCell ref="A966:B966"/>
    <mergeCell ref="C966:F966"/>
    <mergeCell ref="K966:L966"/>
    <mergeCell ref="N966:O966"/>
    <mergeCell ref="U966:V966"/>
    <mergeCell ref="X966:Y966"/>
    <mergeCell ref="A965:B965"/>
    <mergeCell ref="C965:F965"/>
    <mergeCell ref="K965:L965"/>
    <mergeCell ref="N965:O965"/>
    <mergeCell ref="U965:V965"/>
    <mergeCell ref="X965:Y965"/>
    <mergeCell ref="A955:B955"/>
    <mergeCell ref="C955:F955"/>
    <mergeCell ref="K955:L955"/>
    <mergeCell ref="N955:O955"/>
    <mergeCell ref="U955:V955"/>
    <mergeCell ref="X955:Y955"/>
    <mergeCell ref="A958:B958"/>
    <mergeCell ref="C958:F958"/>
    <mergeCell ref="K958:L958"/>
    <mergeCell ref="N958:O958"/>
    <mergeCell ref="U958:V958"/>
    <mergeCell ref="K963:L963"/>
    <mergeCell ref="N963:O963"/>
    <mergeCell ref="U963:V963"/>
    <mergeCell ref="C960:F960"/>
    <mergeCell ref="K960:L960"/>
    <mergeCell ref="N960:O960"/>
    <mergeCell ref="U960:V960"/>
    <mergeCell ref="X960:Y960"/>
    <mergeCell ref="A968:B968"/>
    <mergeCell ref="C968:F968"/>
    <mergeCell ref="K968:L968"/>
    <mergeCell ref="N968:O968"/>
    <mergeCell ref="U968:V968"/>
    <mergeCell ref="X968:Y968"/>
    <mergeCell ref="N971:O971"/>
    <mergeCell ref="U971:V971"/>
    <mergeCell ref="U187:V187"/>
    <mergeCell ref="X187:Y187"/>
    <mergeCell ref="A188:B188"/>
    <mergeCell ref="C188:F188"/>
    <mergeCell ref="K188:L188"/>
    <mergeCell ref="N188:O188"/>
    <mergeCell ref="U188:V188"/>
    <mergeCell ref="X188:Y188"/>
    <mergeCell ref="A189:B189"/>
    <mergeCell ref="C189:F189"/>
    <mergeCell ref="K189:L189"/>
    <mergeCell ref="N189:O189"/>
    <mergeCell ref="U189:V189"/>
    <mergeCell ref="X189:Y189"/>
    <mergeCell ref="U863:V863"/>
    <mergeCell ref="X863:Y863"/>
    <mergeCell ref="U834:V834"/>
    <mergeCell ref="X834:Y834"/>
    <mergeCell ref="A831:B831"/>
    <mergeCell ref="C831:F831"/>
    <mergeCell ref="A838:B838"/>
    <mergeCell ref="C838:F838"/>
    <mergeCell ref="K838:L838"/>
    <mergeCell ref="N838:O838"/>
    <mergeCell ref="A967:B967"/>
    <mergeCell ref="C967:F967"/>
    <mergeCell ref="K967:L967"/>
    <mergeCell ref="N967:O967"/>
    <mergeCell ref="U967:V967"/>
    <mergeCell ref="X967:Y967"/>
    <mergeCell ref="A867:B867"/>
    <mergeCell ref="C867:F867"/>
    <mergeCell ref="K867:L867"/>
    <mergeCell ref="N867:O867"/>
    <mergeCell ref="U867:V867"/>
    <mergeCell ref="X867:Y867"/>
    <mergeCell ref="A863:B863"/>
    <mergeCell ref="C863:F863"/>
    <mergeCell ref="K863:L863"/>
    <mergeCell ref="N863:O863"/>
    <mergeCell ref="A964:B964"/>
    <mergeCell ref="C964:F964"/>
    <mergeCell ref="K964:L964"/>
    <mergeCell ref="N964:O964"/>
    <mergeCell ref="U964:V964"/>
    <mergeCell ref="X964:Y964"/>
    <mergeCell ref="A963:B963"/>
    <mergeCell ref="C963:F963"/>
    <mergeCell ref="X872:Y872"/>
    <mergeCell ref="A876:B876"/>
    <mergeCell ref="C876:F876"/>
    <mergeCell ref="K876:L876"/>
    <mergeCell ref="N876:O876"/>
    <mergeCell ref="U876:V876"/>
    <mergeCell ref="X876:Y876"/>
    <mergeCell ref="A877:B877"/>
    <mergeCell ref="A826:B826"/>
    <mergeCell ref="C826:F826"/>
    <mergeCell ref="K826:L826"/>
    <mergeCell ref="N826:O826"/>
    <mergeCell ref="U826:V826"/>
    <mergeCell ref="X826:Y826"/>
    <mergeCell ref="A827:B827"/>
    <mergeCell ref="C827:F827"/>
    <mergeCell ref="A824:B824"/>
    <mergeCell ref="C824:F824"/>
    <mergeCell ref="K824:L824"/>
    <mergeCell ref="N824:O824"/>
    <mergeCell ref="K833:L833"/>
    <mergeCell ref="N833:O833"/>
    <mergeCell ref="A866:B866"/>
    <mergeCell ref="C866:F866"/>
    <mergeCell ref="K866:L866"/>
    <mergeCell ref="N866:O866"/>
    <mergeCell ref="U866:V866"/>
    <mergeCell ref="X866:Y866"/>
    <mergeCell ref="K831:L831"/>
    <mergeCell ref="N831:O831"/>
    <mergeCell ref="U831:V831"/>
    <mergeCell ref="X831:Y831"/>
    <mergeCell ref="A832:B832"/>
    <mergeCell ref="C832:F832"/>
    <mergeCell ref="K832:L832"/>
    <mergeCell ref="N832:O832"/>
    <mergeCell ref="U833:V833"/>
    <mergeCell ref="X833:Y833"/>
    <mergeCell ref="A844:B844"/>
    <mergeCell ref="C844:F844"/>
    <mergeCell ref="N842:O842"/>
    <mergeCell ref="U842:V842"/>
    <mergeCell ref="U828:V828"/>
    <mergeCell ref="X828:Y828"/>
    <mergeCell ref="A819:B819"/>
    <mergeCell ref="C819:F819"/>
    <mergeCell ref="K819:L819"/>
    <mergeCell ref="N819:O819"/>
    <mergeCell ref="U819:V819"/>
    <mergeCell ref="X819:Y819"/>
    <mergeCell ref="A820:B820"/>
    <mergeCell ref="C820:F820"/>
    <mergeCell ref="K820:L820"/>
    <mergeCell ref="N820:O820"/>
    <mergeCell ref="U820:V820"/>
    <mergeCell ref="X820:Y820"/>
    <mergeCell ref="A821:B821"/>
    <mergeCell ref="C821:F821"/>
    <mergeCell ref="K821:L821"/>
    <mergeCell ref="N821:O821"/>
    <mergeCell ref="U821:V821"/>
    <mergeCell ref="X821:Y821"/>
    <mergeCell ref="K827:L827"/>
    <mergeCell ref="N827:O827"/>
    <mergeCell ref="U827:V827"/>
    <mergeCell ref="X827:Y827"/>
    <mergeCell ref="A822:B822"/>
    <mergeCell ref="C822:F822"/>
    <mergeCell ref="K822:L822"/>
    <mergeCell ref="N822:O822"/>
    <mergeCell ref="U822:V822"/>
    <mergeCell ref="X822:Y822"/>
    <mergeCell ref="A817:B817"/>
    <mergeCell ref="C817:F817"/>
    <mergeCell ref="K817:L817"/>
    <mergeCell ref="N817:O817"/>
    <mergeCell ref="U817:V817"/>
    <mergeCell ref="X817:Y817"/>
    <mergeCell ref="A818:B818"/>
    <mergeCell ref="C818:F818"/>
    <mergeCell ref="K818:L818"/>
    <mergeCell ref="N818:O818"/>
    <mergeCell ref="U818:V818"/>
    <mergeCell ref="X818:Y818"/>
    <mergeCell ref="A830:B830"/>
    <mergeCell ref="C830:F830"/>
    <mergeCell ref="K830:L830"/>
    <mergeCell ref="N830:O830"/>
    <mergeCell ref="U830:V830"/>
    <mergeCell ref="X830:Y830"/>
    <mergeCell ref="A823:B823"/>
    <mergeCell ref="C823:F823"/>
    <mergeCell ref="K823:L823"/>
    <mergeCell ref="N823:O823"/>
    <mergeCell ref="U823:V823"/>
    <mergeCell ref="X823:Y823"/>
    <mergeCell ref="A828:B828"/>
    <mergeCell ref="C828:F828"/>
    <mergeCell ref="K828:L828"/>
    <mergeCell ref="N828:O828"/>
    <mergeCell ref="K825:L825"/>
    <mergeCell ref="N825:O825"/>
    <mergeCell ref="U825:V825"/>
    <mergeCell ref="X825:Y825"/>
    <mergeCell ref="A814:B814"/>
    <mergeCell ref="C814:F814"/>
    <mergeCell ref="K814:L814"/>
    <mergeCell ref="N814:O814"/>
    <mergeCell ref="U814:V814"/>
    <mergeCell ref="X814:Y814"/>
    <mergeCell ref="A815:B815"/>
    <mergeCell ref="C815:F815"/>
    <mergeCell ref="K815:L815"/>
    <mergeCell ref="N815:O815"/>
    <mergeCell ref="U815:V815"/>
    <mergeCell ref="X815:Y815"/>
    <mergeCell ref="A816:B816"/>
    <mergeCell ref="C816:F816"/>
    <mergeCell ref="K816:L816"/>
    <mergeCell ref="N816:O816"/>
    <mergeCell ref="U816:V816"/>
    <mergeCell ref="X816:Y816"/>
    <mergeCell ref="A811:B811"/>
    <mergeCell ref="C811:F811"/>
    <mergeCell ref="K811:L811"/>
    <mergeCell ref="N811:O811"/>
    <mergeCell ref="U811:V811"/>
    <mergeCell ref="X811:Y811"/>
    <mergeCell ref="U812:V812"/>
    <mergeCell ref="X812:Y812"/>
    <mergeCell ref="A812:B812"/>
    <mergeCell ref="C812:F812"/>
    <mergeCell ref="K812:L812"/>
    <mergeCell ref="N812:O812"/>
    <mergeCell ref="A813:B813"/>
    <mergeCell ref="C813:F813"/>
    <mergeCell ref="K813:L813"/>
    <mergeCell ref="N813:O813"/>
    <mergeCell ref="U813:V813"/>
    <mergeCell ref="X813:Y813"/>
    <mergeCell ref="K807:L807"/>
    <mergeCell ref="N807:O807"/>
    <mergeCell ref="U807:V807"/>
    <mergeCell ref="X807:Y807"/>
    <mergeCell ref="A808:B808"/>
    <mergeCell ref="C808:F808"/>
    <mergeCell ref="K808:L808"/>
    <mergeCell ref="N808:O808"/>
    <mergeCell ref="U808:V808"/>
    <mergeCell ref="X808:Y808"/>
    <mergeCell ref="K809:L809"/>
    <mergeCell ref="N809:O809"/>
    <mergeCell ref="U809:V809"/>
    <mergeCell ref="X809:Y809"/>
    <mergeCell ref="A810:B810"/>
    <mergeCell ref="C810:F810"/>
    <mergeCell ref="K810:L810"/>
    <mergeCell ref="N810:O810"/>
    <mergeCell ref="U810:V810"/>
    <mergeCell ref="X810:Y810"/>
    <mergeCell ref="U824:V824"/>
    <mergeCell ref="X824:Y824"/>
    <mergeCell ref="A825:B825"/>
    <mergeCell ref="C825:F825"/>
    <mergeCell ref="A809:B809"/>
    <mergeCell ref="C809:F809"/>
    <mergeCell ref="A803:B803"/>
    <mergeCell ref="C803:F803"/>
    <mergeCell ref="K803:L803"/>
    <mergeCell ref="N803:O803"/>
    <mergeCell ref="U803:V803"/>
    <mergeCell ref="X803:Y803"/>
    <mergeCell ref="A804:B804"/>
    <mergeCell ref="C804:F804"/>
    <mergeCell ref="K804:L804"/>
    <mergeCell ref="N804:O804"/>
    <mergeCell ref="U804:V804"/>
    <mergeCell ref="X804:Y804"/>
    <mergeCell ref="A805:B805"/>
    <mergeCell ref="C805:F805"/>
    <mergeCell ref="K805:L805"/>
    <mergeCell ref="N805:O805"/>
    <mergeCell ref="U805:V805"/>
    <mergeCell ref="X805:Y805"/>
    <mergeCell ref="A806:B806"/>
    <mergeCell ref="C806:F806"/>
    <mergeCell ref="K806:L806"/>
    <mergeCell ref="N806:O806"/>
    <mergeCell ref="U806:V806"/>
    <mergeCell ref="X806:Y806"/>
    <mergeCell ref="A807:B807"/>
    <mergeCell ref="C807:F807"/>
    <mergeCell ref="A802:B802"/>
    <mergeCell ref="C802:F802"/>
    <mergeCell ref="K802:L802"/>
    <mergeCell ref="N802:O802"/>
    <mergeCell ref="U802:V802"/>
    <mergeCell ref="X802:Y802"/>
    <mergeCell ref="A797:B797"/>
    <mergeCell ref="C797:F797"/>
    <mergeCell ref="K797:L797"/>
    <mergeCell ref="N797:O797"/>
    <mergeCell ref="U797:V797"/>
    <mergeCell ref="X797:Y797"/>
    <mergeCell ref="A798:B798"/>
    <mergeCell ref="C798:F798"/>
    <mergeCell ref="K798:L798"/>
    <mergeCell ref="N798:O798"/>
    <mergeCell ref="U798:V798"/>
    <mergeCell ref="X798:Y798"/>
    <mergeCell ref="A785:B785"/>
    <mergeCell ref="C785:F785"/>
    <mergeCell ref="K785:L785"/>
    <mergeCell ref="N785:O785"/>
    <mergeCell ref="U785:V785"/>
    <mergeCell ref="X785:Y785"/>
    <mergeCell ref="A784:B784"/>
    <mergeCell ref="C784:F784"/>
    <mergeCell ref="A796:B796"/>
    <mergeCell ref="C796:F796"/>
    <mergeCell ref="A800:B800"/>
    <mergeCell ref="C800:F800"/>
    <mergeCell ref="K800:L800"/>
    <mergeCell ref="N800:O800"/>
    <mergeCell ref="U800:V800"/>
    <mergeCell ref="X800:Y800"/>
    <mergeCell ref="A801:B801"/>
    <mergeCell ref="C801:F801"/>
    <mergeCell ref="K801:L801"/>
    <mergeCell ref="N801:O801"/>
    <mergeCell ref="U801:V801"/>
    <mergeCell ref="X801:Y801"/>
    <mergeCell ref="A789:B789"/>
    <mergeCell ref="C789:F789"/>
    <mergeCell ref="K789:L789"/>
    <mergeCell ref="N789:O789"/>
    <mergeCell ref="U789:V789"/>
    <mergeCell ref="X789:Y789"/>
    <mergeCell ref="K796:L796"/>
    <mergeCell ref="N796:O796"/>
    <mergeCell ref="U796:V796"/>
    <mergeCell ref="X796:Y796"/>
    <mergeCell ref="K781:L781"/>
    <mergeCell ref="N781:O781"/>
    <mergeCell ref="U781:V781"/>
    <mergeCell ref="X781:Y781"/>
    <mergeCell ref="K788:L788"/>
    <mergeCell ref="N788:O788"/>
    <mergeCell ref="U788:V788"/>
    <mergeCell ref="X788:Y788"/>
    <mergeCell ref="A787:B787"/>
    <mergeCell ref="C787:F787"/>
    <mergeCell ref="K787:L787"/>
    <mergeCell ref="N787:O787"/>
    <mergeCell ref="A799:B799"/>
    <mergeCell ref="C799:F799"/>
    <mergeCell ref="K799:L799"/>
    <mergeCell ref="N799:O799"/>
    <mergeCell ref="U799:V799"/>
    <mergeCell ref="X799:Y799"/>
    <mergeCell ref="A782:B782"/>
    <mergeCell ref="C782:F782"/>
    <mergeCell ref="K782:L782"/>
    <mergeCell ref="N782:O782"/>
    <mergeCell ref="U782:V782"/>
    <mergeCell ref="X782:Y782"/>
    <mergeCell ref="A783:B783"/>
    <mergeCell ref="C783:F783"/>
    <mergeCell ref="K783:L783"/>
    <mergeCell ref="N783:O783"/>
    <mergeCell ref="U783:V783"/>
    <mergeCell ref="X783:Y783"/>
    <mergeCell ref="A793:B793"/>
    <mergeCell ref="C793:F793"/>
    <mergeCell ref="A777:B777"/>
    <mergeCell ref="C777:F777"/>
    <mergeCell ref="K777:L777"/>
    <mergeCell ref="N777:O777"/>
    <mergeCell ref="U777:V777"/>
    <mergeCell ref="X777:Y777"/>
    <mergeCell ref="A778:B778"/>
    <mergeCell ref="C778:F778"/>
    <mergeCell ref="K778:L778"/>
    <mergeCell ref="N778:O778"/>
    <mergeCell ref="U778:V778"/>
    <mergeCell ref="X778:Y778"/>
    <mergeCell ref="K784:L784"/>
    <mergeCell ref="N784:O784"/>
    <mergeCell ref="U784:V784"/>
    <mergeCell ref="X784:Y784"/>
    <mergeCell ref="A788:B788"/>
    <mergeCell ref="C788:F788"/>
    <mergeCell ref="A779:B779"/>
    <mergeCell ref="C779:F779"/>
    <mergeCell ref="K779:L779"/>
    <mergeCell ref="N779:O779"/>
    <mergeCell ref="U779:V779"/>
    <mergeCell ref="X779:Y779"/>
    <mergeCell ref="A780:B780"/>
    <mergeCell ref="C780:F780"/>
    <mergeCell ref="K780:L780"/>
    <mergeCell ref="N780:O780"/>
    <mergeCell ref="U780:V780"/>
    <mergeCell ref="X780:Y780"/>
    <mergeCell ref="A781:B781"/>
    <mergeCell ref="C781:F781"/>
    <mergeCell ref="A776:B776"/>
    <mergeCell ref="C776:F776"/>
    <mergeCell ref="K776:L776"/>
    <mergeCell ref="N776:O776"/>
    <mergeCell ref="U776:V776"/>
    <mergeCell ref="X776:Y776"/>
    <mergeCell ref="K199:L199"/>
    <mergeCell ref="N199:O199"/>
    <mergeCell ref="U199:V199"/>
    <mergeCell ref="X199:Y199"/>
    <mergeCell ref="A200:B200"/>
    <mergeCell ref="C200:F200"/>
    <mergeCell ref="K200:L200"/>
    <mergeCell ref="N200:O200"/>
    <mergeCell ref="A203:B203"/>
    <mergeCell ref="C203:F203"/>
    <mergeCell ref="U206:V206"/>
    <mergeCell ref="X206:Y206"/>
    <mergeCell ref="A207:B207"/>
    <mergeCell ref="C207:F207"/>
    <mergeCell ref="K207:L207"/>
    <mergeCell ref="N207:O207"/>
    <mergeCell ref="U207:V207"/>
    <mergeCell ref="X207:Y207"/>
    <mergeCell ref="A208:B208"/>
    <mergeCell ref="C208:F208"/>
    <mergeCell ref="K208:L208"/>
    <mergeCell ref="N208:O208"/>
    <mergeCell ref="U208:V208"/>
    <mergeCell ref="X208:Y208"/>
    <mergeCell ref="A209:B209"/>
    <mergeCell ref="C209:F209"/>
    <mergeCell ref="A7:C7"/>
    <mergeCell ref="D7:X7"/>
    <mergeCell ref="A8:C8"/>
    <mergeCell ref="D8:X8"/>
    <mergeCell ref="A10:C10"/>
    <mergeCell ref="D10:X10"/>
    <mergeCell ref="A1:A3"/>
    <mergeCell ref="B1:Y1"/>
    <mergeCell ref="B2:Y2"/>
    <mergeCell ref="A5:C5"/>
    <mergeCell ref="D5:X5"/>
    <mergeCell ref="A6:C6"/>
    <mergeCell ref="D6:X6"/>
    <mergeCell ref="U200:V200"/>
    <mergeCell ref="X200:Y200"/>
    <mergeCell ref="A201:B201"/>
    <mergeCell ref="C201:F201"/>
    <mergeCell ref="K201:L201"/>
    <mergeCell ref="N201:O201"/>
    <mergeCell ref="U201:V201"/>
    <mergeCell ref="X201:Y201"/>
    <mergeCell ref="A185:B185"/>
    <mergeCell ref="C185:F185"/>
    <mergeCell ref="K185:L185"/>
    <mergeCell ref="N185:O185"/>
    <mergeCell ref="U185:V185"/>
    <mergeCell ref="X185:Y185"/>
    <mergeCell ref="A186:B186"/>
    <mergeCell ref="C186:F186"/>
    <mergeCell ref="K186:L186"/>
    <mergeCell ref="N186:O186"/>
    <mergeCell ref="U186:V186"/>
    <mergeCell ref="A15:B15"/>
    <mergeCell ref="C15:F15"/>
    <mergeCell ref="K15:L15"/>
    <mergeCell ref="N15:O15"/>
    <mergeCell ref="U15:V15"/>
    <mergeCell ref="X15:Y15"/>
    <mergeCell ref="A14:B14"/>
    <mergeCell ref="C14:F14"/>
    <mergeCell ref="K14:L14"/>
    <mergeCell ref="N14:O14"/>
    <mergeCell ref="U14:V14"/>
    <mergeCell ref="X14:Y14"/>
    <mergeCell ref="A13:B13"/>
    <mergeCell ref="C13:F13"/>
    <mergeCell ref="K13:L13"/>
    <mergeCell ref="N13:O13"/>
    <mergeCell ref="U13:V13"/>
    <mergeCell ref="X13:Y13"/>
    <mergeCell ref="A18:B18"/>
    <mergeCell ref="C18:F18"/>
    <mergeCell ref="K18:L18"/>
    <mergeCell ref="N18:O18"/>
    <mergeCell ref="U18:V18"/>
    <mergeCell ref="X18:Y18"/>
    <mergeCell ref="A17:B17"/>
    <mergeCell ref="C17:F17"/>
    <mergeCell ref="K17:L17"/>
    <mergeCell ref="N17:O17"/>
    <mergeCell ref="U17:V17"/>
    <mergeCell ref="X17:Y17"/>
    <mergeCell ref="A16:B16"/>
    <mergeCell ref="C16:F16"/>
    <mergeCell ref="K16:L16"/>
    <mergeCell ref="N16:O16"/>
    <mergeCell ref="U16:V16"/>
    <mergeCell ref="X16:Y16"/>
    <mergeCell ref="A21:B21"/>
    <mergeCell ref="C21:F21"/>
    <mergeCell ref="K21:L21"/>
    <mergeCell ref="N21:O21"/>
    <mergeCell ref="U21:V21"/>
    <mergeCell ref="X21:Y21"/>
    <mergeCell ref="A20:B20"/>
    <mergeCell ref="C20:F20"/>
    <mergeCell ref="K20:L20"/>
    <mergeCell ref="N20:O20"/>
    <mergeCell ref="U20:V20"/>
    <mergeCell ref="X20:Y20"/>
    <mergeCell ref="A19:B19"/>
    <mergeCell ref="C19:F19"/>
    <mergeCell ref="K19:L19"/>
    <mergeCell ref="N19:O19"/>
    <mergeCell ref="U19:V19"/>
    <mergeCell ref="X19:Y19"/>
    <mergeCell ref="A24:B24"/>
    <mergeCell ref="C24:F24"/>
    <mergeCell ref="K24:L24"/>
    <mergeCell ref="N24:O24"/>
    <mergeCell ref="U24:V24"/>
    <mergeCell ref="X24:Y24"/>
    <mergeCell ref="A23:B23"/>
    <mergeCell ref="C23:F23"/>
    <mergeCell ref="K23:L23"/>
    <mergeCell ref="N23:O23"/>
    <mergeCell ref="U23:V23"/>
    <mergeCell ref="X23:Y23"/>
    <mergeCell ref="A22:B22"/>
    <mergeCell ref="C22:F22"/>
    <mergeCell ref="K22:L22"/>
    <mergeCell ref="N22:O22"/>
    <mergeCell ref="U22:V22"/>
    <mergeCell ref="X22:Y22"/>
    <mergeCell ref="A27:B27"/>
    <mergeCell ref="C27:F27"/>
    <mergeCell ref="K27:L27"/>
    <mergeCell ref="N27:O27"/>
    <mergeCell ref="U27:V27"/>
    <mergeCell ref="X27:Y27"/>
    <mergeCell ref="A26:B26"/>
    <mergeCell ref="C26:F26"/>
    <mergeCell ref="K26:L26"/>
    <mergeCell ref="N26:O26"/>
    <mergeCell ref="U26:V26"/>
    <mergeCell ref="X26:Y26"/>
    <mergeCell ref="A25:B25"/>
    <mergeCell ref="C25:F25"/>
    <mergeCell ref="K25:L25"/>
    <mergeCell ref="N25:O25"/>
    <mergeCell ref="U25:V25"/>
    <mergeCell ref="X25:Y25"/>
    <mergeCell ref="A30:B30"/>
    <mergeCell ref="C30:F30"/>
    <mergeCell ref="K30:L30"/>
    <mergeCell ref="N30:O30"/>
    <mergeCell ref="U30:V30"/>
    <mergeCell ref="X30:Y30"/>
    <mergeCell ref="A29:B29"/>
    <mergeCell ref="C29:F29"/>
    <mergeCell ref="K29:L29"/>
    <mergeCell ref="N29:O29"/>
    <mergeCell ref="U29:V29"/>
    <mergeCell ref="X29:Y29"/>
    <mergeCell ref="A28:B28"/>
    <mergeCell ref="C28:F28"/>
    <mergeCell ref="K28:L28"/>
    <mergeCell ref="N28:O28"/>
    <mergeCell ref="U28:V28"/>
    <mergeCell ref="X28:Y28"/>
    <mergeCell ref="A33:B33"/>
    <mergeCell ref="C33:F33"/>
    <mergeCell ref="K33:L33"/>
    <mergeCell ref="N33:O33"/>
    <mergeCell ref="U33:V33"/>
    <mergeCell ref="X33:Y33"/>
    <mergeCell ref="A32:B32"/>
    <mergeCell ref="C32:F32"/>
    <mergeCell ref="K32:L32"/>
    <mergeCell ref="N32:O32"/>
    <mergeCell ref="U32:V32"/>
    <mergeCell ref="X32:Y32"/>
    <mergeCell ref="A31:B31"/>
    <mergeCell ref="C31:F31"/>
    <mergeCell ref="K31:L31"/>
    <mergeCell ref="N31:O31"/>
    <mergeCell ref="U31:V31"/>
    <mergeCell ref="X31:Y31"/>
    <mergeCell ref="A36:B36"/>
    <mergeCell ref="C36:F36"/>
    <mergeCell ref="K36:L36"/>
    <mergeCell ref="N36:O36"/>
    <mergeCell ref="U36:V36"/>
    <mergeCell ref="X36:Y36"/>
    <mergeCell ref="A35:B35"/>
    <mergeCell ref="C35:F35"/>
    <mergeCell ref="K35:L35"/>
    <mergeCell ref="N35:O35"/>
    <mergeCell ref="U35:V35"/>
    <mergeCell ref="X35:Y35"/>
    <mergeCell ref="A34:B34"/>
    <mergeCell ref="C34:F34"/>
    <mergeCell ref="K34:L34"/>
    <mergeCell ref="N34:O34"/>
    <mergeCell ref="U34:V34"/>
    <mergeCell ref="X34:Y34"/>
    <mergeCell ref="A39:B39"/>
    <mergeCell ref="C39:F39"/>
    <mergeCell ref="K39:L39"/>
    <mergeCell ref="N39:O39"/>
    <mergeCell ref="U39:V39"/>
    <mergeCell ref="X39:Y39"/>
    <mergeCell ref="A38:B38"/>
    <mergeCell ref="C38:F38"/>
    <mergeCell ref="K38:L38"/>
    <mergeCell ref="N38:O38"/>
    <mergeCell ref="U38:V38"/>
    <mergeCell ref="X38:Y38"/>
    <mergeCell ref="A37:B37"/>
    <mergeCell ref="C37:F37"/>
    <mergeCell ref="K37:L37"/>
    <mergeCell ref="N37:O37"/>
    <mergeCell ref="U37:V37"/>
    <mergeCell ref="X37:Y37"/>
    <mergeCell ref="A42:B42"/>
    <mergeCell ref="C42:F42"/>
    <mergeCell ref="K42:L42"/>
    <mergeCell ref="N42:O42"/>
    <mergeCell ref="U42:V42"/>
    <mergeCell ref="X42:Y42"/>
    <mergeCell ref="A41:B41"/>
    <mergeCell ref="C41:F41"/>
    <mergeCell ref="K41:L41"/>
    <mergeCell ref="N41:O41"/>
    <mergeCell ref="U41:V41"/>
    <mergeCell ref="X41:Y41"/>
    <mergeCell ref="A40:B40"/>
    <mergeCell ref="C40:F40"/>
    <mergeCell ref="K40:L40"/>
    <mergeCell ref="N40:O40"/>
    <mergeCell ref="U40:V40"/>
    <mergeCell ref="X40:Y40"/>
    <mergeCell ref="A45:B45"/>
    <mergeCell ref="C45:F45"/>
    <mergeCell ref="K45:L45"/>
    <mergeCell ref="N45:O45"/>
    <mergeCell ref="U45:V45"/>
    <mergeCell ref="X45:Y45"/>
    <mergeCell ref="A44:B44"/>
    <mergeCell ref="C44:F44"/>
    <mergeCell ref="K44:L44"/>
    <mergeCell ref="N44:O44"/>
    <mergeCell ref="U44:V44"/>
    <mergeCell ref="X44:Y44"/>
    <mergeCell ref="A43:B43"/>
    <mergeCell ref="C43:F43"/>
    <mergeCell ref="K43:L43"/>
    <mergeCell ref="N43:O43"/>
    <mergeCell ref="U43:V43"/>
    <mergeCell ref="X43:Y43"/>
    <mergeCell ref="A48:B48"/>
    <mergeCell ref="C48:F48"/>
    <mergeCell ref="K48:L48"/>
    <mergeCell ref="N48:O48"/>
    <mergeCell ref="U48:V48"/>
    <mergeCell ref="X48:Y48"/>
    <mergeCell ref="A47:B47"/>
    <mergeCell ref="C47:F47"/>
    <mergeCell ref="K47:L47"/>
    <mergeCell ref="N47:O47"/>
    <mergeCell ref="U47:V47"/>
    <mergeCell ref="X47:Y47"/>
    <mergeCell ref="A46:B46"/>
    <mergeCell ref="C46:F46"/>
    <mergeCell ref="K46:L46"/>
    <mergeCell ref="N46:O46"/>
    <mergeCell ref="U46:V46"/>
    <mergeCell ref="X46:Y46"/>
    <mergeCell ref="A51:B51"/>
    <mergeCell ref="C51:F51"/>
    <mergeCell ref="K51:L51"/>
    <mergeCell ref="N51:O51"/>
    <mergeCell ref="U51:V51"/>
    <mergeCell ref="X51:Y51"/>
    <mergeCell ref="A50:B50"/>
    <mergeCell ref="C50:F50"/>
    <mergeCell ref="K50:L50"/>
    <mergeCell ref="N50:O50"/>
    <mergeCell ref="U50:V50"/>
    <mergeCell ref="X50:Y50"/>
    <mergeCell ref="A49:B49"/>
    <mergeCell ref="C49:F49"/>
    <mergeCell ref="K49:L49"/>
    <mergeCell ref="N49:O49"/>
    <mergeCell ref="U49:V49"/>
    <mergeCell ref="X49:Y49"/>
    <mergeCell ref="A54:B54"/>
    <mergeCell ref="C54:F54"/>
    <mergeCell ref="K54:L54"/>
    <mergeCell ref="N54:O54"/>
    <mergeCell ref="U54:V54"/>
    <mergeCell ref="X54:Y54"/>
    <mergeCell ref="A53:B53"/>
    <mergeCell ref="C53:F53"/>
    <mergeCell ref="K53:L53"/>
    <mergeCell ref="N53:O53"/>
    <mergeCell ref="U53:V53"/>
    <mergeCell ref="X53:Y53"/>
    <mergeCell ref="A52:B52"/>
    <mergeCell ref="C52:F52"/>
    <mergeCell ref="K52:L52"/>
    <mergeCell ref="N52:O52"/>
    <mergeCell ref="U52:V52"/>
    <mergeCell ref="X52:Y52"/>
    <mergeCell ref="A57:B57"/>
    <mergeCell ref="C57:F57"/>
    <mergeCell ref="K57:L57"/>
    <mergeCell ref="N57:O57"/>
    <mergeCell ref="U57:V57"/>
    <mergeCell ref="X57:Y57"/>
    <mergeCell ref="A56:B56"/>
    <mergeCell ref="C56:F56"/>
    <mergeCell ref="K56:L56"/>
    <mergeCell ref="N56:O56"/>
    <mergeCell ref="U56:V56"/>
    <mergeCell ref="X56:Y56"/>
    <mergeCell ref="A55:B55"/>
    <mergeCell ref="C55:F55"/>
    <mergeCell ref="K55:L55"/>
    <mergeCell ref="N55:O55"/>
    <mergeCell ref="U55:V55"/>
    <mergeCell ref="X55:Y55"/>
    <mergeCell ref="A60:B60"/>
    <mergeCell ref="C60:F60"/>
    <mergeCell ref="K60:L60"/>
    <mergeCell ref="N60:O60"/>
    <mergeCell ref="U60:V60"/>
    <mergeCell ref="X60:Y60"/>
    <mergeCell ref="A59:B59"/>
    <mergeCell ref="C59:F59"/>
    <mergeCell ref="K59:L59"/>
    <mergeCell ref="N59:O59"/>
    <mergeCell ref="U59:V59"/>
    <mergeCell ref="X59:Y59"/>
    <mergeCell ref="A58:B58"/>
    <mergeCell ref="C58:F58"/>
    <mergeCell ref="K58:L58"/>
    <mergeCell ref="N58:O58"/>
    <mergeCell ref="U58:V58"/>
    <mergeCell ref="X58:Y58"/>
    <mergeCell ref="A63:B63"/>
    <mergeCell ref="C63:F63"/>
    <mergeCell ref="K63:L63"/>
    <mergeCell ref="N63:O63"/>
    <mergeCell ref="U63:V63"/>
    <mergeCell ref="X63:Y63"/>
    <mergeCell ref="A62:B62"/>
    <mergeCell ref="C62:F62"/>
    <mergeCell ref="K62:L62"/>
    <mergeCell ref="N62:O62"/>
    <mergeCell ref="U62:V62"/>
    <mergeCell ref="X62:Y62"/>
    <mergeCell ref="A61:B61"/>
    <mergeCell ref="C61:F61"/>
    <mergeCell ref="K61:L61"/>
    <mergeCell ref="N61:O61"/>
    <mergeCell ref="U61:V61"/>
    <mergeCell ref="X61:Y61"/>
    <mergeCell ref="A66:B66"/>
    <mergeCell ref="C66:F66"/>
    <mergeCell ref="K66:L66"/>
    <mergeCell ref="N66:O66"/>
    <mergeCell ref="U66:V66"/>
    <mergeCell ref="X66:Y66"/>
    <mergeCell ref="A65:B65"/>
    <mergeCell ref="C65:F65"/>
    <mergeCell ref="K65:L65"/>
    <mergeCell ref="N65:O65"/>
    <mergeCell ref="U65:V65"/>
    <mergeCell ref="X65:Y65"/>
    <mergeCell ref="A64:B64"/>
    <mergeCell ref="C64:F64"/>
    <mergeCell ref="K64:L64"/>
    <mergeCell ref="N64:O64"/>
    <mergeCell ref="U64:V64"/>
    <mergeCell ref="X64:Y64"/>
    <mergeCell ref="A69:B69"/>
    <mergeCell ref="C69:F69"/>
    <mergeCell ref="K69:L69"/>
    <mergeCell ref="N69:O69"/>
    <mergeCell ref="U69:V69"/>
    <mergeCell ref="X69:Y69"/>
    <mergeCell ref="A68:B68"/>
    <mergeCell ref="C68:F68"/>
    <mergeCell ref="K68:L68"/>
    <mergeCell ref="N68:O68"/>
    <mergeCell ref="U68:V68"/>
    <mergeCell ref="X68:Y68"/>
    <mergeCell ref="A67:B67"/>
    <mergeCell ref="C67:F67"/>
    <mergeCell ref="K67:L67"/>
    <mergeCell ref="N67:O67"/>
    <mergeCell ref="U67:V67"/>
    <mergeCell ref="X67:Y67"/>
    <mergeCell ref="A72:B72"/>
    <mergeCell ref="C72:F72"/>
    <mergeCell ref="K72:L72"/>
    <mergeCell ref="N72:O72"/>
    <mergeCell ref="U72:V72"/>
    <mergeCell ref="X72:Y72"/>
    <mergeCell ref="A71:B71"/>
    <mergeCell ref="C71:F71"/>
    <mergeCell ref="K71:L71"/>
    <mergeCell ref="N71:O71"/>
    <mergeCell ref="U71:V71"/>
    <mergeCell ref="X71:Y71"/>
    <mergeCell ref="A70:B70"/>
    <mergeCell ref="C70:F70"/>
    <mergeCell ref="K70:L70"/>
    <mergeCell ref="N70:O70"/>
    <mergeCell ref="U70:V70"/>
    <mergeCell ref="X70:Y70"/>
    <mergeCell ref="A75:B75"/>
    <mergeCell ref="C75:F75"/>
    <mergeCell ref="K75:L75"/>
    <mergeCell ref="N75:O75"/>
    <mergeCell ref="U75:V75"/>
    <mergeCell ref="X75:Y75"/>
    <mergeCell ref="A74:B74"/>
    <mergeCell ref="C74:F74"/>
    <mergeCell ref="K74:L74"/>
    <mergeCell ref="N74:O74"/>
    <mergeCell ref="U74:V74"/>
    <mergeCell ref="X74:Y74"/>
    <mergeCell ref="A73:B73"/>
    <mergeCell ref="C73:F73"/>
    <mergeCell ref="K73:L73"/>
    <mergeCell ref="N73:O73"/>
    <mergeCell ref="U73:V73"/>
    <mergeCell ref="X73:Y73"/>
    <mergeCell ref="A78:B78"/>
    <mergeCell ref="C78:F78"/>
    <mergeCell ref="K78:L78"/>
    <mergeCell ref="N78:O78"/>
    <mergeCell ref="U78:V78"/>
    <mergeCell ref="X78:Y78"/>
    <mergeCell ref="A77:B77"/>
    <mergeCell ref="C77:F77"/>
    <mergeCell ref="K77:L77"/>
    <mergeCell ref="N77:O77"/>
    <mergeCell ref="U77:V77"/>
    <mergeCell ref="X77:Y77"/>
    <mergeCell ref="A76:B76"/>
    <mergeCell ref="C76:F76"/>
    <mergeCell ref="K76:L76"/>
    <mergeCell ref="N76:O76"/>
    <mergeCell ref="U76:V76"/>
    <mergeCell ref="X76:Y76"/>
    <mergeCell ref="A81:B81"/>
    <mergeCell ref="C81:F81"/>
    <mergeCell ref="K81:L81"/>
    <mergeCell ref="N81:O81"/>
    <mergeCell ref="U81:V81"/>
    <mergeCell ref="X81:Y81"/>
    <mergeCell ref="A80:B80"/>
    <mergeCell ref="C80:F80"/>
    <mergeCell ref="K80:L80"/>
    <mergeCell ref="N80:O80"/>
    <mergeCell ref="U80:V80"/>
    <mergeCell ref="X80:Y80"/>
    <mergeCell ref="A79:B79"/>
    <mergeCell ref="C79:F79"/>
    <mergeCell ref="K79:L79"/>
    <mergeCell ref="N79:O79"/>
    <mergeCell ref="U79:V79"/>
    <mergeCell ref="X79:Y79"/>
    <mergeCell ref="A84:B84"/>
    <mergeCell ref="C84:F84"/>
    <mergeCell ref="K84:L84"/>
    <mergeCell ref="N84:O84"/>
    <mergeCell ref="U84:V84"/>
    <mergeCell ref="X84:Y84"/>
    <mergeCell ref="A83:B83"/>
    <mergeCell ref="C83:F83"/>
    <mergeCell ref="K83:L83"/>
    <mergeCell ref="N83:O83"/>
    <mergeCell ref="U83:V83"/>
    <mergeCell ref="X83:Y83"/>
    <mergeCell ref="A82:B82"/>
    <mergeCell ref="C82:F82"/>
    <mergeCell ref="K82:L82"/>
    <mergeCell ref="N82:O82"/>
    <mergeCell ref="U82:V82"/>
    <mergeCell ref="X82:Y82"/>
    <mergeCell ref="A87:B87"/>
    <mergeCell ref="C87:F87"/>
    <mergeCell ref="K87:L87"/>
    <mergeCell ref="N87:O87"/>
    <mergeCell ref="U87:V87"/>
    <mergeCell ref="X87:Y87"/>
    <mergeCell ref="A86:B86"/>
    <mergeCell ref="C86:F86"/>
    <mergeCell ref="K86:L86"/>
    <mergeCell ref="N86:O86"/>
    <mergeCell ref="U86:V86"/>
    <mergeCell ref="X86:Y86"/>
    <mergeCell ref="A85:B85"/>
    <mergeCell ref="C85:F85"/>
    <mergeCell ref="K85:L85"/>
    <mergeCell ref="N85:O85"/>
    <mergeCell ref="U85:V85"/>
    <mergeCell ref="X85:Y85"/>
    <mergeCell ref="A90:B90"/>
    <mergeCell ref="C90:F90"/>
    <mergeCell ref="K90:L90"/>
    <mergeCell ref="N90:O90"/>
    <mergeCell ref="U90:V90"/>
    <mergeCell ref="X90:Y90"/>
    <mergeCell ref="A89:B89"/>
    <mergeCell ref="C89:F89"/>
    <mergeCell ref="K89:L89"/>
    <mergeCell ref="N89:O89"/>
    <mergeCell ref="U89:V89"/>
    <mergeCell ref="X89:Y89"/>
    <mergeCell ref="A88:B88"/>
    <mergeCell ref="C88:F88"/>
    <mergeCell ref="K88:L88"/>
    <mergeCell ref="N88:O88"/>
    <mergeCell ref="U88:V88"/>
    <mergeCell ref="X88:Y88"/>
    <mergeCell ref="A93:B93"/>
    <mergeCell ref="C93:F93"/>
    <mergeCell ref="K93:L93"/>
    <mergeCell ref="N93:O93"/>
    <mergeCell ref="U93:V93"/>
    <mergeCell ref="X93:Y93"/>
    <mergeCell ref="A92:B92"/>
    <mergeCell ref="C92:F92"/>
    <mergeCell ref="K92:L92"/>
    <mergeCell ref="N92:O92"/>
    <mergeCell ref="U92:V92"/>
    <mergeCell ref="X92:Y92"/>
    <mergeCell ref="A91:B91"/>
    <mergeCell ref="C91:F91"/>
    <mergeCell ref="K91:L91"/>
    <mergeCell ref="N91:O91"/>
    <mergeCell ref="U91:V91"/>
    <mergeCell ref="X91:Y91"/>
    <mergeCell ref="N104:O104"/>
    <mergeCell ref="U104:V104"/>
    <mergeCell ref="X104:Y104"/>
    <mergeCell ref="A94:B94"/>
    <mergeCell ref="C94:F94"/>
    <mergeCell ref="K94:L94"/>
    <mergeCell ref="N94:O94"/>
    <mergeCell ref="U94:V94"/>
    <mergeCell ref="X94:Y94"/>
    <mergeCell ref="A98:B98"/>
    <mergeCell ref="C98:F98"/>
    <mergeCell ref="K98:L98"/>
    <mergeCell ref="N98:O98"/>
    <mergeCell ref="U98:V98"/>
    <mergeCell ref="X98:Y98"/>
    <mergeCell ref="A95:B95"/>
    <mergeCell ref="C95:F95"/>
    <mergeCell ref="K95:L95"/>
    <mergeCell ref="N95:O95"/>
    <mergeCell ref="U95:V95"/>
    <mergeCell ref="X95:Y95"/>
    <mergeCell ref="A96:B96"/>
    <mergeCell ref="C96:F96"/>
    <mergeCell ref="K96:L96"/>
    <mergeCell ref="N96:O96"/>
    <mergeCell ref="U96:V96"/>
    <mergeCell ref="X96:Y96"/>
    <mergeCell ref="A97:B97"/>
    <mergeCell ref="C97:F97"/>
    <mergeCell ref="K97:L97"/>
    <mergeCell ref="N97:O97"/>
    <mergeCell ref="U97:V97"/>
    <mergeCell ref="A108:B108"/>
    <mergeCell ref="C108:F108"/>
    <mergeCell ref="K108:L108"/>
    <mergeCell ref="N108:O108"/>
    <mergeCell ref="U108:V108"/>
    <mergeCell ref="X108:Y108"/>
    <mergeCell ref="A107:B107"/>
    <mergeCell ref="C107:F107"/>
    <mergeCell ref="K107:L107"/>
    <mergeCell ref="N107:O107"/>
    <mergeCell ref="U107:V107"/>
    <mergeCell ref="X107:Y107"/>
    <mergeCell ref="A106:B106"/>
    <mergeCell ref="C106:F106"/>
    <mergeCell ref="K106:L106"/>
    <mergeCell ref="N106:O106"/>
    <mergeCell ref="U106:V106"/>
    <mergeCell ref="X106:Y106"/>
    <mergeCell ref="A111:B111"/>
    <mergeCell ref="C111:F111"/>
    <mergeCell ref="K111:L111"/>
    <mergeCell ref="N111:O111"/>
    <mergeCell ref="U111:V111"/>
    <mergeCell ref="X111:Y111"/>
    <mergeCell ref="A110:B110"/>
    <mergeCell ref="C110:F110"/>
    <mergeCell ref="K110:L110"/>
    <mergeCell ref="N110:O110"/>
    <mergeCell ref="U110:V110"/>
    <mergeCell ref="X110:Y110"/>
    <mergeCell ref="A109:B109"/>
    <mergeCell ref="C109:F109"/>
    <mergeCell ref="K109:L109"/>
    <mergeCell ref="N109:O109"/>
    <mergeCell ref="U109:V109"/>
    <mergeCell ref="X109:Y109"/>
    <mergeCell ref="A114:B114"/>
    <mergeCell ref="C114:F114"/>
    <mergeCell ref="K114:L114"/>
    <mergeCell ref="N114:O114"/>
    <mergeCell ref="U114:V114"/>
    <mergeCell ref="X114:Y114"/>
    <mergeCell ref="A113:B113"/>
    <mergeCell ref="C113:F113"/>
    <mergeCell ref="K113:L113"/>
    <mergeCell ref="N113:O113"/>
    <mergeCell ref="U113:V113"/>
    <mergeCell ref="X113:Y113"/>
    <mergeCell ref="A112:B112"/>
    <mergeCell ref="C112:F112"/>
    <mergeCell ref="K112:L112"/>
    <mergeCell ref="N112:O112"/>
    <mergeCell ref="U112:V112"/>
    <mergeCell ref="X112:Y112"/>
    <mergeCell ref="A117:B117"/>
    <mergeCell ref="C117:F117"/>
    <mergeCell ref="K117:L117"/>
    <mergeCell ref="N117:O117"/>
    <mergeCell ref="U117:V117"/>
    <mergeCell ref="X117:Y117"/>
    <mergeCell ref="A116:B116"/>
    <mergeCell ref="C116:F116"/>
    <mergeCell ref="K116:L116"/>
    <mergeCell ref="N116:O116"/>
    <mergeCell ref="U116:V116"/>
    <mergeCell ref="X116:Y116"/>
    <mergeCell ref="A115:B115"/>
    <mergeCell ref="C115:F115"/>
    <mergeCell ref="K115:L115"/>
    <mergeCell ref="N115:O115"/>
    <mergeCell ref="U115:V115"/>
    <mergeCell ref="X115:Y115"/>
    <mergeCell ref="A120:B120"/>
    <mergeCell ref="C120:F120"/>
    <mergeCell ref="K120:L120"/>
    <mergeCell ref="N120:O120"/>
    <mergeCell ref="U120:V120"/>
    <mergeCell ref="X120:Y120"/>
    <mergeCell ref="A119:B119"/>
    <mergeCell ref="C119:F119"/>
    <mergeCell ref="K119:L119"/>
    <mergeCell ref="N119:O119"/>
    <mergeCell ref="U119:V119"/>
    <mergeCell ref="X119:Y119"/>
    <mergeCell ref="A118:B118"/>
    <mergeCell ref="C118:F118"/>
    <mergeCell ref="K118:L118"/>
    <mergeCell ref="N118:O118"/>
    <mergeCell ref="U118:V118"/>
    <mergeCell ref="X118:Y118"/>
    <mergeCell ref="K124:L124"/>
    <mergeCell ref="N124:O124"/>
    <mergeCell ref="U124:V124"/>
    <mergeCell ref="X124:Y124"/>
    <mergeCell ref="A123:B123"/>
    <mergeCell ref="C123:F123"/>
    <mergeCell ref="K123:L123"/>
    <mergeCell ref="N123:O123"/>
    <mergeCell ref="U123:V123"/>
    <mergeCell ref="X123:Y123"/>
    <mergeCell ref="A122:B122"/>
    <mergeCell ref="C122:F122"/>
    <mergeCell ref="K122:L122"/>
    <mergeCell ref="N122:O122"/>
    <mergeCell ref="U122:V122"/>
    <mergeCell ref="X122:Y122"/>
    <mergeCell ref="A121:B121"/>
    <mergeCell ref="C121:F121"/>
    <mergeCell ref="K121:L121"/>
    <mergeCell ref="N121:O121"/>
    <mergeCell ref="U121:V121"/>
    <mergeCell ref="X121:Y121"/>
    <mergeCell ref="A128:B128"/>
    <mergeCell ref="C128:F128"/>
    <mergeCell ref="K128:L128"/>
    <mergeCell ref="N128:O128"/>
    <mergeCell ref="U128:V128"/>
    <mergeCell ref="X128:Y128"/>
    <mergeCell ref="A126:B126"/>
    <mergeCell ref="C126:F126"/>
    <mergeCell ref="K126:L126"/>
    <mergeCell ref="N126:O126"/>
    <mergeCell ref="U126:V126"/>
    <mergeCell ref="X126:Y126"/>
    <mergeCell ref="A125:B125"/>
    <mergeCell ref="C125:F125"/>
    <mergeCell ref="K125:L125"/>
    <mergeCell ref="N125:O125"/>
    <mergeCell ref="U125:V125"/>
    <mergeCell ref="X125:Y125"/>
    <mergeCell ref="A127:B127"/>
    <mergeCell ref="C127:F127"/>
    <mergeCell ref="K127:L127"/>
    <mergeCell ref="N127:O127"/>
    <mergeCell ref="U127:V127"/>
    <mergeCell ref="X127:Y127"/>
    <mergeCell ref="A131:B131"/>
    <mergeCell ref="C131:F131"/>
    <mergeCell ref="K131:L131"/>
    <mergeCell ref="N131:O131"/>
    <mergeCell ref="U131:V131"/>
    <mergeCell ref="X131:Y131"/>
    <mergeCell ref="A130:B130"/>
    <mergeCell ref="C130:F130"/>
    <mergeCell ref="K130:L130"/>
    <mergeCell ref="N130:O130"/>
    <mergeCell ref="U130:V130"/>
    <mergeCell ref="X130:Y130"/>
    <mergeCell ref="A129:B129"/>
    <mergeCell ref="C129:F129"/>
    <mergeCell ref="K129:L129"/>
    <mergeCell ref="N129:O129"/>
    <mergeCell ref="U129:V129"/>
    <mergeCell ref="X129:Y129"/>
    <mergeCell ref="A134:B134"/>
    <mergeCell ref="C134:F134"/>
    <mergeCell ref="K134:L134"/>
    <mergeCell ref="N134:O134"/>
    <mergeCell ref="U134:V134"/>
    <mergeCell ref="X134:Y134"/>
    <mergeCell ref="A133:B133"/>
    <mergeCell ref="C133:F133"/>
    <mergeCell ref="K133:L133"/>
    <mergeCell ref="N133:O133"/>
    <mergeCell ref="U133:V133"/>
    <mergeCell ref="X133:Y133"/>
    <mergeCell ref="A132:B132"/>
    <mergeCell ref="C132:F132"/>
    <mergeCell ref="K132:L132"/>
    <mergeCell ref="N132:O132"/>
    <mergeCell ref="U132:V132"/>
    <mergeCell ref="X132:Y132"/>
    <mergeCell ref="A137:B137"/>
    <mergeCell ref="C137:F137"/>
    <mergeCell ref="K137:L137"/>
    <mergeCell ref="N137:O137"/>
    <mergeCell ref="U137:V137"/>
    <mergeCell ref="X137:Y137"/>
    <mergeCell ref="A136:B136"/>
    <mergeCell ref="C136:F136"/>
    <mergeCell ref="K136:L136"/>
    <mergeCell ref="N136:O136"/>
    <mergeCell ref="U136:V136"/>
    <mergeCell ref="X136:Y136"/>
    <mergeCell ref="A135:B135"/>
    <mergeCell ref="C135:F135"/>
    <mergeCell ref="K135:L135"/>
    <mergeCell ref="N135:O135"/>
    <mergeCell ref="U135:V135"/>
    <mergeCell ref="X135:Y135"/>
    <mergeCell ref="A140:B140"/>
    <mergeCell ref="C140:F140"/>
    <mergeCell ref="K140:L140"/>
    <mergeCell ref="N140:O140"/>
    <mergeCell ref="U140:V140"/>
    <mergeCell ref="X140:Y140"/>
    <mergeCell ref="A139:B139"/>
    <mergeCell ref="C139:F139"/>
    <mergeCell ref="K139:L139"/>
    <mergeCell ref="N139:O139"/>
    <mergeCell ref="U139:V139"/>
    <mergeCell ref="X139:Y139"/>
    <mergeCell ref="A138:B138"/>
    <mergeCell ref="C138:F138"/>
    <mergeCell ref="K138:L138"/>
    <mergeCell ref="N138:O138"/>
    <mergeCell ref="U138:V138"/>
    <mergeCell ref="X138:Y138"/>
    <mergeCell ref="A143:B143"/>
    <mergeCell ref="C143:F143"/>
    <mergeCell ref="K143:L143"/>
    <mergeCell ref="N143:O143"/>
    <mergeCell ref="U143:V143"/>
    <mergeCell ref="X143:Y143"/>
    <mergeCell ref="A142:B142"/>
    <mergeCell ref="C142:F142"/>
    <mergeCell ref="K142:L142"/>
    <mergeCell ref="N142:O142"/>
    <mergeCell ref="U142:V142"/>
    <mergeCell ref="X142:Y142"/>
    <mergeCell ref="A141:B141"/>
    <mergeCell ref="C141:F141"/>
    <mergeCell ref="K141:L141"/>
    <mergeCell ref="N141:O141"/>
    <mergeCell ref="U141:V141"/>
    <mergeCell ref="X141:Y141"/>
    <mergeCell ref="A146:B146"/>
    <mergeCell ref="C146:F146"/>
    <mergeCell ref="K146:L146"/>
    <mergeCell ref="N146:O146"/>
    <mergeCell ref="U146:V146"/>
    <mergeCell ref="X146:Y146"/>
    <mergeCell ref="A145:B145"/>
    <mergeCell ref="C145:F145"/>
    <mergeCell ref="K145:L145"/>
    <mergeCell ref="N145:O145"/>
    <mergeCell ref="U145:V145"/>
    <mergeCell ref="X145:Y145"/>
    <mergeCell ref="A144:B144"/>
    <mergeCell ref="C144:F144"/>
    <mergeCell ref="K144:L144"/>
    <mergeCell ref="N144:O144"/>
    <mergeCell ref="U144:V144"/>
    <mergeCell ref="X144:Y144"/>
    <mergeCell ref="A151:B151"/>
    <mergeCell ref="C151:F151"/>
    <mergeCell ref="K151:L151"/>
    <mergeCell ref="N151:O151"/>
    <mergeCell ref="U151:V151"/>
    <mergeCell ref="X151:Y151"/>
    <mergeCell ref="A148:B148"/>
    <mergeCell ref="C148:F148"/>
    <mergeCell ref="K148:L148"/>
    <mergeCell ref="N148:O148"/>
    <mergeCell ref="U148:V148"/>
    <mergeCell ref="X148:Y148"/>
    <mergeCell ref="A147:B147"/>
    <mergeCell ref="C147:F147"/>
    <mergeCell ref="K147:L147"/>
    <mergeCell ref="N147:O147"/>
    <mergeCell ref="U147:V147"/>
    <mergeCell ref="X147:Y147"/>
    <mergeCell ref="A149:B149"/>
    <mergeCell ref="C149:F149"/>
    <mergeCell ref="K149:L149"/>
    <mergeCell ref="N149:O149"/>
    <mergeCell ref="U149:V149"/>
    <mergeCell ref="X149:Y149"/>
    <mergeCell ref="A150:B150"/>
    <mergeCell ref="C150:F150"/>
    <mergeCell ref="K150:L150"/>
    <mergeCell ref="N150:O150"/>
    <mergeCell ref="U150:V150"/>
    <mergeCell ref="X150:Y150"/>
    <mergeCell ref="A154:B154"/>
    <mergeCell ref="C154:F154"/>
    <mergeCell ref="K154:L154"/>
    <mergeCell ref="N154:O154"/>
    <mergeCell ref="U154:V154"/>
    <mergeCell ref="X154:Y154"/>
    <mergeCell ref="A153:B153"/>
    <mergeCell ref="C153:F153"/>
    <mergeCell ref="K153:L153"/>
    <mergeCell ref="N153:O153"/>
    <mergeCell ref="U153:V153"/>
    <mergeCell ref="X153:Y153"/>
    <mergeCell ref="A152:B152"/>
    <mergeCell ref="C152:F152"/>
    <mergeCell ref="K152:L152"/>
    <mergeCell ref="N152:O152"/>
    <mergeCell ref="U152:V152"/>
    <mergeCell ref="X152:Y152"/>
    <mergeCell ref="A157:B157"/>
    <mergeCell ref="C157:F157"/>
    <mergeCell ref="K157:L157"/>
    <mergeCell ref="N157:O157"/>
    <mergeCell ref="U157:V157"/>
    <mergeCell ref="X157:Y157"/>
    <mergeCell ref="A156:B156"/>
    <mergeCell ref="C156:F156"/>
    <mergeCell ref="K156:L156"/>
    <mergeCell ref="N156:O156"/>
    <mergeCell ref="U156:V156"/>
    <mergeCell ref="X156:Y156"/>
    <mergeCell ref="A155:B155"/>
    <mergeCell ref="C155:F155"/>
    <mergeCell ref="K155:L155"/>
    <mergeCell ref="N155:O155"/>
    <mergeCell ref="U155:V155"/>
    <mergeCell ref="X155:Y155"/>
    <mergeCell ref="A160:B160"/>
    <mergeCell ref="C160:F160"/>
    <mergeCell ref="K160:L160"/>
    <mergeCell ref="N160:O160"/>
    <mergeCell ref="U160:V160"/>
    <mergeCell ref="X160:Y160"/>
    <mergeCell ref="A159:B159"/>
    <mergeCell ref="C159:F159"/>
    <mergeCell ref="K159:L159"/>
    <mergeCell ref="N159:O159"/>
    <mergeCell ref="U159:V159"/>
    <mergeCell ref="X159:Y159"/>
    <mergeCell ref="A158:B158"/>
    <mergeCell ref="C158:F158"/>
    <mergeCell ref="K158:L158"/>
    <mergeCell ref="N158:O158"/>
    <mergeCell ref="U158:V158"/>
    <mergeCell ref="X158:Y158"/>
    <mergeCell ref="A163:B163"/>
    <mergeCell ref="C163:F163"/>
    <mergeCell ref="K163:L163"/>
    <mergeCell ref="N163:O163"/>
    <mergeCell ref="U163:V163"/>
    <mergeCell ref="X163:Y163"/>
    <mergeCell ref="A162:B162"/>
    <mergeCell ref="C162:F162"/>
    <mergeCell ref="K162:L162"/>
    <mergeCell ref="N162:O162"/>
    <mergeCell ref="U162:V162"/>
    <mergeCell ref="X162:Y162"/>
    <mergeCell ref="A161:B161"/>
    <mergeCell ref="C161:F161"/>
    <mergeCell ref="K161:L161"/>
    <mergeCell ref="N161:O161"/>
    <mergeCell ref="U161:V161"/>
    <mergeCell ref="X161:Y161"/>
    <mergeCell ref="A166:B166"/>
    <mergeCell ref="C166:F166"/>
    <mergeCell ref="K166:L166"/>
    <mergeCell ref="N166:O166"/>
    <mergeCell ref="U166:V166"/>
    <mergeCell ref="X166:Y166"/>
    <mergeCell ref="A165:B165"/>
    <mergeCell ref="C165:F165"/>
    <mergeCell ref="K165:L165"/>
    <mergeCell ref="N165:O165"/>
    <mergeCell ref="U165:V165"/>
    <mergeCell ref="X165:Y165"/>
    <mergeCell ref="A164:B164"/>
    <mergeCell ref="C164:F164"/>
    <mergeCell ref="K164:L164"/>
    <mergeCell ref="N164:O164"/>
    <mergeCell ref="U164:V164"/>
    <mergeCell ref="X164:Y164"/>
    <mergeCell ref="A169:B169"/>
    <mergeCell ref="C169:F169"/>
    <mergeCell ref="K169:L169"/>
    <mergeCell ref="N169:O169"/>
    <mergeCell ref="U169:V169"/>
    <mergeCell ref="X169:Y169"/>
    <mergeCell ref="A168:B168"/>
    <mergeCell ref="C168:F168"/>
    <mergeCell ref="K168:L168"/>
    <mergeCell ref="N168:O168"/>
    <mergeCell ref="U168:V168"/>
    <mergeCell ref="X168:Y168"/>
    <mergeCell ref="A167:B167"/>
    <mergeCell ref="C167:F167"/>
    <mergeCell ref="K167:L167"/>
    <mergeCell ref="N167:O167"/>
    <mergeCell ref="U167:V167"/>
    <mergeCell ref="X167:Y167"/>
    <mergeCell ref="A172:B172"/>
    <mergeCell ref="C172:F172"/>
    <mergeCell ref="K172:L172"/>
    <mergeCell ref="N172:O172"/>
    <mergeCell ref="U172:V172"/>
    <mergeCell ref="X172:Y172"/>
    <mergeCell ref="A171:B171"/>
    <mergeCell ref="C171:F171"/>
    <mergeCell ref="K171:L171"/>
    <mergeCell ref="N171:O171"/>
    <mergeCell ref="U171:V171"/>
    <mergeCell ref="X171:Y171"/>
    <mergeCell ref="A170:B170"/>
    <mergeCell ref="C170:F170"/>
    <mergeCell ref="K170:L170"/>
    <mergeCell ref="N170:O170"/>
    <mergeCell ref="U170:V170"/>
    <mergeCell ref="X170:Y170"/>
    <mergeCell ref="A175:B175"/>
    <mergeCell ref="C175:F175"/>
    <mergeCell ref="K175:L175"/>
    <mergeCell ref="N175:O175"/>
    <mergeCell ref="U175:V175"/>
    <mergeCell ref="X175:Y175"/>
    <mergeCell ref="A174:B174"/>
    <mergeCell ref="C174:F174"/>
    <mergeCell ref="K174:L174"/>
    <mergeCell ref="N174:O174"/>
    <mergeCell ref="U174:V174"/>
    <mergeCell ref="X174:Y174"/>
    <mergeCell ref="A173:B173"/>
    <mergeCell ref="C173:F173"/>
    <mergeCell ref="K173:L173"/>
    <mergeCell ref="N173:O173"/>
    <mergeCell ref="U173:V173"/>
    <mergeCell ref="X173:Y173"/>
    <mergeCell ref="A178:B178"/>
    <mergeCell ref="C178:F178"/>
    <mergeCell ref="K178:L178"/>
    <mergeCell ref="N178:O178"/>
    <mergeCell ref="U178:V178"/>
    <mergeCell ref="X178:Y178"/>
    <mergeCell ref="A177:B177"/>
    <mergeCell ref="C177:F177"/>
    <mergeCell ref="K177:L177"/>
    <mergeCell ref="N177:O177"/>
    <mergeCell ref="U177:V177"/>
    <mergeCell ref="X177:Y177"/>
    <mergeCell ref="A176:B176"/>
    <mergeCell ref="C176:F176"/>
    <mergeCell ref="K176:L176"/>
    <mergeCell ref="N176:O176"/>
    <mergeCell ref="U176:V176"/>
    <mergeCell ref="X176:Y176"/>
    <mergeCell ref="A181:B181"/>
    <mergeCell ref="C181:F181"/>
    <mergeCell ref="K181:L181"/>
    <mergeCell ref="N181:O181"/>
    <mergeCell ref="U181:V181"/>
    <mergeCell ref="X181:Y181"/>
    <mergeCell ref="A180:B180"/>
    <mergeCell ref="C180:F180"/>
    <mergeCell ref="K180:L180"/>
    <mergeCell ref="N180:O180"/>
    <mergeCell ref="U180:V180"/>
    <mergeCell ref="X180:Y180"/>
    <mergeCell ref="A179:B179"/>
    <mergeCell ref="C179:F179"/>
    <mergeCell ref="K179:L179"/>
    <mergeCell ref="N179:O179"/>
    <mergeCell ref="U179:V179"/>
    <mergeCell ref="X179:Y179"/>
    <mergeCell ref="A184:B184"/>
    <mergeCell ref="C184:F184"/>
    <mergeCell ref="K184:L184"/>
    <mergeCell ref="N184:O184"/>
    <mergeCell ref="U184:V184"/>
    <mergeCell ref="X184:Y184"/>
    <mergeCell ref="A183:B183"/>
    <mergeCell ref="C183:F183"/>
    <mergeCell ref="K183:L183"/>
    <mergeCell ref="N183:O183"/>
    <mergeCell ref="U183:V183"/>
    <mergeCell ref="X183:Y183"/>
    <mergeCell ref="A182:B182"/>
    <mergeCell ref="C182:F182"/>
    <mergeCell ref="K182:L182"/>
    <mergeCell ref="N182:O182"/>
    <mergeCell ref="U182:V182"/>
    <mergeCell ref="X182:Y182"/>
    <mergeCell ref="A192:B192"/>
    <mergeCell ref="C192:F192"/>
    <mergeCell ref="K192:L192"/>
    <mergeCell ref="N192:O192"/>
    <mergeCell ref="U192:V192"/>
    <mergeCell ref="X192:Y192"/>
    <mergeCell ref="A191:B191"/>
    <mergeCell ref="C191:F191"/>
    <mergeCell ref="K191:L191"/>
    <mergeCell ref="N191:O191"/>
    <mergeCell ref="U191:V191"/>
    <mergeCell ref="X191:Y191"/>
    <mergeCell ref="A190:B190"/>
    <mergeCell ref="C190:F190"/>
    <mergeCell ref="K190:L190"/>
    <mergeCell ref="N190:O190"/>
    <mergeCell ref="U190:V190"/>
    <mergeCell ref="X190:Y190"/>
    <mergeCell ref="A195:B195"/>
    <mergeCell ref="C195:F195"/>
    <mergeCell ref="K195:L195"/>
    <mergeCell ref="N195:O195"/>
    <mergeCell ref="U195:V195"/>
    <mergeCell ref="X195:Y195"/>
    <mergeCell ref="A194:B194"/>
    <mergeCell ref="C194:F194"/>
    <mergeCell ref="K194:L194"/>
    <mergeCell ref="N194:O194"/>
    <mergeCell ref="U194:V194"/>
    <mergeCell ref="X194:Y194"/>
    <mergeCell ref="A193:B193"/>
    <mergeCell ref="C193:F193"/>
    <mergeCell ref="K193:L193"/>
    <mergeCell ref="N193:O193"/>
    <mergeCell ref="U193:V193"/>
    <mergeCell ref="X193:Y193"/>
    <mergeCell ref="A196:B196"/>
    <mergeCell ref="C196:F196"/>
    <mergeCell ref="K196:L196"/>
    <mergeCell ref="N196:O196"/>
    <mergeCell ref="U196:V196"/>
    <mergeCell ref="X196:Y196"/>
    <mergeCell ref="A197:B197"/>
    <mergeCell ref="C197:F197"/>
    <mergeCell ref="K197:L197"/>
    <mergeCell ref="N197:O197"/>
    <mergeCell ref="U197:V197"/>
    <mergeCell ref="X197:Y197"/>
    <mergeCell ref="A198:B198"/>
    <mergeCell ref="C198:F198"/>
    <mergeCell ref="K198:L198"/>
    <mergeCell ref="N198:O198"/>
    <mergeCell ref="U198:V198"/>
    <mergeCell ref="X198:Y198"/>
    <mergeCell ref="U787:V787"/>
    <mergeCell ref="X787:Y787"/>
    <mergeCell ref="A786:B786"/>
    <mergeCell ref="C786:F786"/>
    <mergeCell ref="K786:L786"/>
    <mergeCell ref="N786:O786"/>
    <mergeCell ref="U786:V786"/>
    <mergeCell ref="X786:Y786"/>
    <mergeCell ref="A791:B791"/>
    <mergeCell ref="C791:F791"/>
    <mergeCell ref="K791:L791"/>
    <mergeCell ref="N791:O791"/>
    <mergeCell ref="U791:V791"/>
    <mergeCell ref="X791:Y791"/>
    <mergeCell ref="A790:B790"/>
    <mergeCell ref="C790:F790"/>
    <mergeCell ref="K790:L790"/>
    <mergeCell ref="N790:O790"/>
    <mergeCell ref="U790:V790"/>
    <mergeCell ref="X790:Y790"/>
    <mergeCell ref="A792:B792"/>
    <mergeCell ref="C792:F792"/>
    <mergeCell ref="K792:L792"/>
    <mergeCell ref="N792:O792"/>
    <mergeCell ref="U792:V792"/>
    <mergeCell ref="X792:Y792"/>
    <mergeCell ref="A794:B794"/>
    <mergeCell ref="C794:F794"/>
    <mergeCell ref="K794:L794"/>
    <mergeCell ref="N794:O794"/>
    <mergeCell ref="U794:V794"/>
    <mergeCell ref="X794:Y794"/>
    <mergeCell ref="A795:B795"/>
    <mergeCell ref="C795:F795"/>
    <mergeCell ref="K795:L795"/>
    <mergeCell ref="N795:O795"/>
    <mergeCell ref="U795:V795"/>
    <mergeCell ref="X795:Y795"/>
    <mergeCell ref="K793:L793"/>
    <mergeCell ref="N793:O793"/>
    <mergeCell ref="U793:V793"/>
    <mergeCell ref="X793:Y793"/>
    <mergeCell ref="U975:V975"/>
    <mergeCell ref="W975:Y975"/>
    <mergeCell ref="F978:K978"/>
    <mergeCell ref="O978:U978"/>
    <mergeCell ref="F979:K979"/>
    <mergeCell ref="O979:U979"/>
    <mergeCell ref="A975:D975"/>
    <mergeCell ref="H975:I975"/>
    <mergeCell ref="J975:L975"/>
    <mergeCell ref="N975:O975"/>
    <mergeCell ref="P975:Q975"/>
    <mergeCell ref="R975:S975"/>
    <mergeCell ref="W971:Y971"/>
    <mergeCell ref="A973:D973"/>
    <mergeCell ref="H973:I973"/>
    <mergeCell ref="J973:L973"/>
    <mergeCell ref="N973:O973"/>
    <mergeCell ref="P973:Q973"/>
    <mergeCell ref="R973:S973"/>
    <mergeCell ref="U973:V973"/>
    <mergeCell ref="W973:Y973"/>
    <mergeCell ref="A971:D971"/>
    <mergeCell ref="H971:I971"/>
    <mergeCell ref="J971:L971"/>
    <mergeCell ref="P971:Q971"/>
    <mergeCell ref="R971:S971"/>
    <mergeCell ref="U838:V838"/>
    <mergeCell ref="X838:Y838"/>
    <mergeCell ref="A839:B839"/>
    <mergeCell ref="C839:F839"/>
    <mergeCell ref="K839:L839"/>
    <mergeCell ref="N839:O839"/>
    <mergeCell ref="U839:V839"/>
    <mergeCell ref="X839:Y839"/>
    <mergeCell ref="A835:B835"/>
    <mergeCell ref="C835:F835"/>
    <mergeCell ref="K835:L835"/>
    <mergeCell ref="N835:O835"/>
    <mergeCell ref="U835:V835"/>
    <mergeCell ref="X835:Y835"/>
    <mergeCell ref="A837:B837"/>
    <mergeCell ref="C837:F837"/>
    <mergeCell ref="K837:L837"/>
    <mergeCell ref="N837:O837"/>
    <mergeCell ref="A836:B836"/>
    <mergeCell ref="C836:F836"/>
    <mergeCell ref="K836:L836"/>
    <mergeCell ref="N836:O836"/>
    <mergeCell ref="U836:V836"/>
    <mergeCell ref="X836:Y836"/>
    <mergeCell ref="A834:B834"/>
    <mergeCell ref="C834:F834"/>
    <mergeCell ref="K834:L834"/>
    <mergeCell ref="N834:O834"/>
    <mergeCell ref="U837:V837"/>
    <mergeCell ref="X837:Y837"/>
    <mergeCell ref="A868:B868"/>
    <mergeCell ref="C868:F868"/>
    <mergeCell ref="K868:L868"/>
    <mergeCell ref="N868:O868"/>
    <mergeCell ref="U868:V868"/>
    <mergeCell ref="X868:Y868"/>
    <mergeCell ref="A869:B869"/>
    <mergeCell ref="C869:F869"/>
    <mergeCell ref="K869:L869"/>
    <mergeCell ref="N869:O869"/>
    <mergeCell ref="U869:V869"/>
    <mergeCell ref="X869:Y869"/>
    <mergeCell ref="A840:B840"/>
    <mergeCell ref="C840:F840"/>
    <mergeCell ref="K840:L840"/>
    <mergeCell ref="N840:O840"/>
    <mergeCell ref="U840:V840"/>
    <mergeCell ref="X840:Y840"/>
    <mergeCell ref="A841:B841"/>
    <mergeCell ref="C841:F841"/>
    <mergeCell ref="K841:L841"/>
    <mergeCell ref="N841:O841"/>
    <mergeCell ref="U841:V841"/>
    <mergeCell ref="X841:Y841"/>
    <mergeCell ref="A842:B842"/>
    <mergeCell ref="C842:F842"/>
    <mergeCell ref="K842:L842"/>
    <mergeCell ref="X842:Y842"/>
    <mergeCell ref="A843:B843"/>
    <mergeCell ref="C843:F843"/>
    <mergeCell ref="A873:B873"/>
    <mergeCell ref="C873:F873"/>
    <mergeCell ref="K873:L873"/>
    <mergeCell ref="N873:O873"/>
    <mergeCell ref="U873:V873"/>
    <mergeCell ref="X873:Y873"/>
    <mergeCell ref="A875:B875"/>
    <mergeCell ref="C875:F875"/>
    <mergeCell ref="K875:L875"/>
    <mergeCell ref="N875:O875"/>
    <mergeCell ref="U875:V875"/>
    <mergeCell ref="X875:Y875"/>
    <mergeCell ref="A870:B870"/>
    <mergeCell ref="C870:F870"/>
    <mergeCell ref="K870:L870"/>
    <mergeCell ref="N870:O870"/>
    <mergeCell ref="U870:V870"/>
    <mergeCell ref="X870:Y870"/>
    <mergeCell ref="A871:B871"/>
    <mergeCell ref="C871:F871"/>
    <mergeCell ref="K871:L871"/>
    <mergeCell ref="N871:O871"/>
    <mergeCell ref="U871:V871"/>
    <mergeCell ref="X871:Y871"/>
    <mergeCell ref="A872:B872"/>
    <mergeCell ref="C872:F872"/>
    <mergeCell ref="K872:L872"/>
    <mergeCell ref="N872:O872"/>
    <mergeCell ref="N879:O879"/>
    <mergeCell ref="U879:V879"/>
    <mergeCell ref="X879:Y879"/>
    <mergeCell ref="A880:B880"/>
    <mergeCell ref="C880:F880"/>
    <mergeCell ref="K880:L880"/>
    <mergeCell ref="N880:O880"/>
    <mergeCell ref="U880:V880"/>
    <mergeCell ref="X880:Y880"/>
    <mergeCell ref="A881:B881"/>
    <mergeCell ref="C881:F881"/>
    <mergeCell ref="K881:L881"/>
    <mergeCell ref="N881:O881"/>
    <mergeCell ref="U881:V881"/>
    <mergeCell ref="X881:Y881"/>
    <mergeCell ref="A882:B882"/>
    <mergeCell ref="C882:F882"/>
    <mergeCell ref="K882:L882"/>
    <mergeCell ref="N882:O882"/>
    <mergeCell ref="U882:V882"/>
    <mergeCell ref="X882:Y882"/>
    <mergeCell ref="A883:B883"/>
    <mergeCell ref="C883:F883"/>
    <mergeCell ref="K883:L883"/>
    <mergeCell ref="N883:O883"/>
    <mergeCell ref="U883:V883"/>
    <mergeCell ref="X883:Y883"/>
    <mergeCell ref="A884:B884"/>
    <mergeCell ref="C884:F884"/>
    <mergeCell ref="K884:L884"/>
    <mergeCell ref="N884:O884"/>
    <mergeCell ref="U884:V884"/>
    <mergeCell ref="X884:Y884"/>
    <mergeCell ref="A885:B885"/>
    <mergeCell ref="C885:F885"/>
    <mergeCell ref="K885:L885"/>
    <mergeCell ref="N885:O885"/>
    <mergeCell ref="U885:V885"/>
    <mergeCell ref="X885:Y885"/>
    <mergeCell ref="A886:B886"/>
    <mergeCell ref="C886:F886"/>
    <mergeCell ref="K886:L886"/>
    <mergeCell ref="N886:O886"/>
    <mergeCell ref="U886:V886"/>
    <mergeCell ref="X886:Y886"/>
    <mergeCell ref="A887:B887"/>
    <mergeCell ref="C887:F887"/>
    <mergeCell ref="K887:L887"/>
    <mergeCell ref="N887:O887"/>
    <mergeCell ref="U887:V887"/>
    <mergeCell ref="X887:Y887"/>
    <mergeCell ref="A889:B889"/>
    <mergeCell ref="C889:F889"/>
    <mergeCell ref="K889:L889"/>
    <mergeCell ref="N889:O889"/>
    <mergeCell ref="U889:V889"/>
    <mergeCell ref="X889:Y889"/>
    <mergeCell ref="A890:B890"/>
    <mergeCell ref="C890:F890"/>
    <mergeCell ref="K890:L890"/>
    <mergeCell ref="N890:O890"/>
    <mergeCell ref="U890:V890"/>
    <mergeCell ref="X890:Y890"/>
    <mergeCell ref="A891:B891"/>
    <mergeCell ref="C891:F891"/>
    <mergeCell ref="K891:L891"/>
    <mergeCell ref="N891:O891"/>
    <mergeCell ref="U891:V891"/>
    <mergeCell ref="X891:Y891"/>
    <mergeCell ref="A892:B892"/>
    <mergeCell ref="C892:F892"/>
    <mergeCell ref="K892:L892"/>
    <mergeCell ref="N892:O892"/>
    <mergeCell ref="U892:V892"/>
    <mergeCell ref="X892:Y892"/>
    <mergeCell ref="A893:B893"/>
    <mergeCell ref="C893:F893"/>
    <mergeCell ref="K893:L893"/>
    <mergeCell ref="N893:O893"/>
    <mergeCell ref="U893:V893"/>
    <mergeCell ref="X893:Y893"/>
    <mergeCell ref="A894:B894"/>
    <mergeCell ref="C894:F894"/>
    <mergeCell ref="K894:L894"/>
    <mergeCell ref="N894:O894"/>
    <mergeCell ref="U894:V894"/>
    <mergeCell ref="X894:Y894"/>
    <mergeCell ref="A895:B895"/>
    <mergeCell ref="C895:F895"/>
    <mergeCell ref="K895:L895"/>
    <mergeCell ref="N895:O895"/>
    <mergeCell ref="U895:V895"/>
    <mergeCell ref="X895:Y895"/>
    <mergeCell ref="A896:B896"/>
    <mergeCell ref="C896:F896"/>
    <mergeCell ref="K896:L896"/>
    <mergeCell ref="N896:O896"/>
    <mergeCell ref="U896:V896"/>
    <mergeCell ref="X896:Y896"/>
    <mergeCell ref="A897:B897"/>
    <mergeCell ref="C897:F897"/>
    <mergeCell ref="K897:L897"/>
    <mergeCell ref="N897:O897"/>
    <mergeCell ref="U897:V897"/>
    <mergeCell ref="X897:Y897"/>
    <mergeCell ref="A898:B898"/>
    <mergeCell ref="C898:F898"/>
    <mergeCell ref="K898:L898"/>
    <mergeCell ref="N898:O898"/>
    <mergeCell ref="U898:V898"/>
    <mergeCell ref="X898:Y898"/>
    <mergeCell ref="A899:B899"/>
    <mergeCell ref="C899:F899"/>
    <mergeCell ref="K899:L899"/>
    <mergeCell ref="N899:O899"/>
    <mergeCell ref="U899:V899"/>
    <mergeCell ref="X899:Y899"/>
    <mergeCell ref="A900:B900"/>
    <mergeCell ref="C900:F900"/>
    <mergeCell ref="K900:L900"/>
    <mergeCell ref="N900:O900"/>
    <mergeCell ref="U900:V900"/>
    <mergeCell ref="X900:Y900"/>
    <mergeCell ref="A901:B901"/>
    <mergeCell ref="C901:F901"/>
    <mergeCell ref="K901:L901"/>
    <mergeCell ref="N901:O901"/>
    <mergeCell ref="U901:V901"/>
    <mergeCell ref="X901:Y901"/>
    <mergeCell ref="A902:B902"/>
    <mergeCell ref="C902:F902"/>
    <mergeCell ref="K902:L902"/>
    <mergeCell ref="N902:O902"/>
    <mergeCell ref="U902:V902"/>
    <mergeCell ref="X902:Y902"/>
    <mergeCell ref="A903:B903"/>
    <mergeCell ref="C903:F903"/>
    <mergeCell ref="K903:L903"/>
    <mergeCell ref="N903:O903"/>
    <mergeCell ref="U903:V903"/>
    <mergeCell ref="X903:Y903"/>
    <mergeCell ref="A904:B904"/>
    <mergeCell ref="C904:F904"/>
    <mergeCell ref="K904:L904"/>
    <mergeCell ref="N904:O904"/>
    <mergeCell ref="U904:V904"/>
    <mergeCell ref="X904:Y904"/>
    <mergeCell ref="A905:B905"/>
    <mergeCell ref="C905:F905"/>
    <mergeCell ref="K905:L905"/>
    <mergeCell ref="N905:O905"/>
    <mergeCell ref="U905:V905"/>
    <mergeCell ref="X905:Y905"/>
    <mergeCell ref="A906:B906"/>
    <mergeCell ref="C906:F906"/>
    <mergeCell ref="K906:L906"/>
    <mergeCell ref="N906:O906"/>
    <mergeCell ref="U906:V906"/>
    <mergeCell ref="X906:Y906"/>
    <mergeCell ref="A907:B907"/>
    <mergeCell ref="C907:F907"/>
    <mergeCell ref="K907:L907"/>
    <mergeCell ref="N907:O907"/>
    <mergeCell ref="U907:V907"/>
    <mergeCell ref="X907:Y907"/>
    <mergeCell ref="A908:B908"/>
    <mergeCell ref="C908:F908"/>
    <mergeCell ref="K908:L908"/>
    <mergeCell ref="N908:O908"/>
    <mergeCell ref="U908:V908"/>
    <mergeCell ref="X908:Y908"/>
    <mergeCell ref="A912:B912"/>
    <mergeCell ref="C912:F912"/>
    <mergeCell ref="K912:L912"/>
    <mergeCell ref="N912:O912"/>
    <mergeCell ref="U912:V912"/>
    <mergeCell ref="X912:Y912"/>
    <mergeCell ref="A914:B914"/>
    <mergeCell ref="C914:F914"/>
    <mergeCell ref="K914:L914"/>
    <mergeCell ref="N914:O914"/>
    <mergeCell ref="U914:V914"/>
    <mergeCell ref="X914:Y914"/>
    <mergeCell ref="A909:B909"/>
    <mergeCell ref="C909:F909"/>
    <mergeCell ref="K909:L909"/>
    <mergeCell ref="N909:O909"/>
    <mergeCell ref="U909:V909"/>
    <mergeCell ref="X909:Y909"/>
    <mergeCell ref="A910:B910"/>
    <mergeCell ref="C910:F910"/>
    <mergeCell ref="K910:L910"/>
    <mergeCell ref="N910:O910"/>
    <mergeCell ref="U910:V910"/>
    <mergeCell ref="X910:Y910"/>
    <mergeCell ref="A911:B911"/>
    <mergeCell ref="C911:F911"/>
    <mergeCell ref="K911:L911"/>
    <mergeCell ref="N911:O911"/>
    <mergeCell ref="U911:V911"/>
    <mergeCell ref="X911:Y911"/>
    <mergeCell ref="A913:B913"/>
    <mergeCell ref="C913:F913"/>
    <mergeCell ref="K913:L913"/>
    <mergeCell ref="N913:O913"/>
    <mergeCell ref="U913:V913"/>
    <mergeCell ref="X913:Y913"/>
    <mergeCell ref="A915:B915"/>
    <mergeCell ref="C915:F915"/>
    <mergeCell ref="K915:L915"/>
    <mergeCell ref="N915:O915"/>
    <mergeCell ref="U915:V915"/>
    <mergeCell ref="X915:Y915"/>
    <mergeCell ref="A916:B916"/>
    <mergeCell ref="C916:F916"/>
    <mergeCell ref="K916:L916"/>
    <mergeCell ref="N916:O916"/>
    <mergeCell ref="U916:V916"/>
    <mergeCell ref="X916:Y916"/>
    <mergeCell ref="A917:B917"/>
    <mergeCell ref="C917:F917"/>
    <mergeCell ref="K917:L917"/>
    <mergeCell ref="N917:O917"/>
    <mergeCell ref="U917:V917"/>
    <mergeCell ref="X917:Y917"/>
    <mergeCell ref="A918:B918"/>
    <mergeCell ref="C918:F918"/>
    <mergeCell ref="K918:L918"/>
    <mergeCell ref="N918:O918"/>
    <mergeCell ref="U918:V918"/>
    <mergeCell ref="X918:Y918"/>
    <mergeCell ref="A919:B919"/>
    <mergeCell ref="C919:F919"/>
    <mergeCell ref="K919:L919"/>
    <mergeCell ref="N919:O919"/>
    <mergeCell ref="U919:V919"/>
    <mergeCell ref="X919:Y919"/>
    <mergeCell ref="A920:B920"/>
    <mergeCell ref="C920:F920"/>
    <mergeCell ref="K920:L920"/>
    <mergeCell ref="N920:O920"/>
    <mergeCell ref="U920:V920"/>
    <mergeCell ref="X920:Y920"/>
    <mergeCell ref="A921:B921"/>
    <mergeCell ref="C921:F921"/>
    <mergeCell ref="K921:L921"/>
    <mergeCell ref="N921:O921"/>
    <mergeCell ref="U921:V921"/>
    <mergeCell ref="X921:Y921"/>
    <mergeCell ref="A922:B922"/>
    <mergeCell ref="C922:F922"/>
    <mergeCell ref="K922:L922"/>
    <mergeCell ref="N922:O922"/>
    <mergeCell ref="U922:V922"/>
    <mergeCell ref="X922:Y922"/>
    <mergeCell ref="A923:B923"/>
    <mergeCell ref="C923:F923"/>
    <mergeCell ref="K923:L923"/>
    <mergeCell ref="N923:O923"/>
    <mergeCell ref="U923:V923"/>
    <mergeCell ref="X923:Y923"/>
    <mergeCell ref="A924:B924"/>
    <mergeCell ref="C924:F924"/>
    <mergeCell ref="K924:L924"/>
    <mergeCell ref="N924:O924"/>
    <mergeCell ref="U924:V924"/>
    <mergeCell ref="X924:Y924"/>
    <mergeCell ref="A925:B925"/>
    <mergeCell ref="C925:F925"/>
    <mergeCell ref="K925:L925"/>
    <mergeCell ref="N925:O925"/>
    <mergeCell ref="U925:V925"/>
    <mergeCell ref="X925:Y925"/>
    <mergeCell ref="A927:B927"/>
    <mergeCell ref="C927:F927"/>
    <mergeCell ref="K927:L927"/>
    <mergeCell ref="N927:O927"/>
    <mergeCell ref="U927:V927"/>
    <mergeCell ref="X927:Y927"/>
    <mergeCell ref="K843:L843"/>
    <mergeCell ref="N843:O843"/>
    <mergeCell ref="U843:V843"/>
    <mergeCell ref="X843:Y843"/>
    <mergeCell ref="A845:B845"/>
    <mergeCell ref="C845:F845"/>
    <mergeCell ref="K845:L845"/>
    <mergeCell ref="N845:O845"/>
    <mergeCell ref="U845:V845"/>
    <mergeCell ref="X845:Y845"/>
    <mergeCell ref="A846:B846"/>
    <mergeCell ref="C846:F846"/>
    <mergeCell ref="K846:L846"/>
    <mergeCell ref="X846:Y846"/>
    <mergeCell ref="N846:O846"/>
    <mergeCell ref="U846:V846"/>
    <mergeCell ref="A847:B847"/>
    <mergeCell ref="C847:F847"/>
    <mergeCell ref="K847:L847"/>
    <mergeCell ref="N847:O847"/>
    <mergeCell ref="U847:V847"/>
    <mergeCell ref="X847:Y847"/>
    <mergeCell ref="K844:L844"/>
    <mergeCell ref="N844:O844"/>
    <mergeCell ref="U844:V844"/>
    <mergeCell ref="X844:Y844"/>
    <mergeCell ref="A849:B849"/>
    <mergeCell ref="C849:F849"/>
    <mergeCell ref="K849:L849"/>
    <mergeCell ref="N849:O849"/>
    <mergeCell ref="U849:V849"/>
    <mergeCell ref="X849:Y849"/>
    <mergeCell ref="A850:B850"/>
    <mergeCell ref="C850:F850"/>
    <mergeCell ref="K850:L850"/>
    <mergeCell ref="N850:O850"/>
    <mergeCell ref="U850:V850"/>
    <mergeCell ref="X850:Y850"/>
    <mergeCell ref="A851:B851"/>
    <mergeCell ref="C851:F851"/>
    <mergeCell ref="K851:L851"/>
    <mergeCell ref="N851:O851"/>
    <mergeCell ref="U851:V851"/>
    <mergeCell ref="X851:Y851"/>
    <mergeCell ref="A852:B852"/>
    <mergeCell ref="C852:F852"/>
    <mergeCell ref="K852:L852"/>
    <mergeCell ref="N852:O852"/>
    <mergeCell ref="U852:V852"/>
    <mergeCell ref="X852:Y852"/>
    <mergeCell ref="A853:B853"/>
    <mergeCell ref="C853:F853"/>
    <mergeCell ref="K853:L853"/>
    <mergeCell ref="N853:O853"/>
    <mergeCell ref="U853:V853"/>
    <mergeCell ref="X853:Y853"/>
    <mergeCell ref="A854:B854"/>
    <mergeCell ref="C854:F854"/>
    <mergeCell ref="K854:L854"/>
    <mergeCell ref="N854:O854"/>
    <mergeCell ref="U854:V854"/>
    <mergeCell ref="X854:Y854"/>
    <mergeCell ref="A855:B855"/>
    <mergeCell ref="C855:F855"/>
    <mergeCell ref="K855:L855"/>
    <mergeCell ref="N855:O855"/>
    <mergeCell ref="U855:V855"/>
    <mergeCell ref="X855:Y855"/>
    <mergeCell ref="A856:B856"/>
    <mergeCell ref="C856:F856"/>
    <mergeCell ref="K856:L856"/>
    <mergeCell ref="N856:O856"/>
    <mergeCell ref="U856:V856"/>
    <mergeCell ref="X856:Y856"/>
    <mergeCell ref="A857:B857"/>
    <mergeCell ref="C857:F857"/>
    <mergeCell ref="K857:L857"/>
    <mergeCell ref="N857:O857"/>
    <mergeCell ref="U857:V857"/>
    <mergeCell ref="X857:Y857"/>
    <mergeCell ref="A858:B858"/>
    <mergeCell ref="C858:F858"/>
    <mergeCell ref="K858:L858"/>
    <mergeCell ref="N858:O858"/>
    <mergeCell ref="U858:V858"/>
    <mergeCell ref="X858:Y858"/>
    <mergeCell ref="A859:B859"/>
    <mergeCell ref="C859:F859"/>
    <mergeCell ref="K859:L859"/>
    <mergeCell ref="N859:O859"/>
    <mergeCell ref="U859:V859"/>
    <mergeCell ref="X859:Y859"/>
    <mergeCell ref="A860:B860"/>
    <mergeCell ref="C860:F860"/>
    <mergeCell ref="K860:L860"/>
    <mergeCell ref="N860:O860"/>
    <mergeCell ref="U860:V860"/>
    <mergeCell ref="X860:Y860"/>
    <mergeCell ref="A861:B861"/>
    <mergeCell ref="C861:F861"/>
    <mergeCell ref="K861:L861"/>
    <mergeCell ref="N861:O861"/>
    <mergeCell ref="U861:V861"/>
    <mergeCell ref="X861:Y861"/>
    <mergeCell ref="A862:B862"/>
    <mergeCell ref="C862:F862"/>
    <mergeCell ref="K862:L862"/>
    <mergeCell ref="N862:O862"/>
    <mergeCell ref="U862:V862"/>
    <mergeCell ref="X862:Y862"/>
    <mergeCell ref="K203:L203"/>
    <mergeCell ref="N203:O203"/>
    <mergeCell ref="U203:V203"/>
    <mergeCell ref="X203:Y203"/>
    <mergeCell ref="A204:B204"/>
    <mergeCell ref="C204:F204"/>
    <mergeCell ref="K204:L204"/>
    <mergeCell ref="N204:O204"/>
    <mergeCell ref="U204:V204"/>
    <mergeCell ref="X204:Y204"/>
    <mergeCell ref="A205:B205"/>
    <mergeCell ref="C205:F205"/>
    <mergeCell ref="K205:L205"/>
    <mergeCell ref="N205:O205"/>
    <mergeCell ref="U205:V205"/>
    <mergeCell ref="X205:Y205"/>
    <mergeCell ref="A206:B206"/>
    <mergeCell ref="C206:F206"/>
    <mergeCell ref="K206:L206"/>
    <mergeCell ref="N206:O206"/>
    <mergeCell ref="K209:L209"/>
    <mergeCell ref="N209:O209"/>
    <mergeCell ref="U209:V209"/>
    <mergeCell ref="X209:Y209"/>
    <mergeCell ref="A210:B210"/>
    <mergeCell ref="C210:F210"/>
    <mergeCell ref="K210:L210"/>
    <mergeCell ref="N210:O210"/>
    <mergeCell ref="U210:V210"/>
    <mergeCell ref="X210:Y210"/>
    <mergeCell ref="A211:B211"/>
    <mergeCell ref="C211:F211"/>
    <mergeCell ref="K211:L211"/>
    <mergeCell ref="N211:O211"/>
    <mergeCell ref="U211:V211"/>
    <mergeCell ref="X211:Y211"/>
    <mergeCell ref="A212:B212"/>
    <mergeCell ref="C212:F212"/>
    <mergeCell ref="K212:L212"/>
    <mergeCell ref="N212:O212"/>
    <mergeCell ref="U212:V212"/>
    <mergeCell ref="X212:Y212"/>
    <mergeCell ref="A213:B213"/>
    <mergeCell ref="C213:F213"/>
    <mergeCell ref="K213:L213"/>
    <mergeCell ref="N213:O213"/>
    <mergeCell ref="U213:V213"/>
    <mergeCell ref="X213:Y213"/>
    <mergeCell ref="A214:B214"/>
    <mergeCell ref="C214:F214"/>
    <mergeCell ref="K214:L214"/>
    <mergeCell ref="N214:O214"/>
    <mergeCell ref="U214:V214"/>
    <mergeCell ref="X214:Y214"/>
    <mergeCell ref="A215:B215"/>
    <mergeCell ref="C215:F215"/>
    <mergeCell ref="K215:L215"/>
    <mergeCell ref="N215:O215"/>
    <mergeCell ref="U215:V215"/>
    <mergeCell ref="X215:Y215"/>
    <mergeCell ref="A216:B216"/>
    <mergeCell ref="C216:F216"/>
    <mergeCell ref="K216:L216"/>
    <mergeCell ref="N216:O216"/>
    <mergeCell ref="U216:V216"/>
    <mergeCell ref="X216:Y216"/>
    <mergeCell ref="A217:B217"/>
    <mergeCell ref="C217:F217"/>
    <mergeCell ref="K217:L217"/>
    <mergeCell ref="N217:O217"/>
    <mergeCell ref="U217:V217"/>
    <mergeCell ref="X217:Y217"/>
    <mergeCell ref="A218:B218"/>
    <mergeCell ref="C218:F218"/>
    <mergeCell ref="K218:L218"/>
    <mergeCell ref="N218:O218"/>
    <mergeCell ref="U218:V218"/>
    <mergeCell ref="X218:Y218"/>
    <mergeCell ref="A219:B219"/>
    <mergeCell ref="C219:F219"/>
    <mergeCell ref="K219:L219"/>
    <mergeCell ref="N219:O219"/>
    <mergeCell ref="U219:V219"/>
    <mergeCell ref="X219:Y219"/>
    <mergeCell ref="A220:B220"/>
    <mergeCell ref="C220:F220"/>
    <mergeCell ref="K220:L220"/>
    <mergeCell ref="N220:O220"/>
    <mergeCell ref="U220:V220"/>
    <mergeCell ref="X220:Y220"/>
    <mergeCell ref="A221:B221"/>
    <mergeCell ref="C221:F221"/>
    <mergeCell ref="K221:L221"/>
    <mergeCell ref="N221:O221"/>
    <mergeCell ref="U221:V221"/>
    <mergeCell ref="X221:Y221"/>
    <mergeCell ref="A222:B222"/>
    <mergeCell ref="C222:F222"/>
    <mergeCell ref="K222:L222"/>
    <mergeCell ref="N222:O222"/>
    <mergeCell ref="U222:V222"/>
    <mergeCell ref="X222:Y222"/>
    <mergeCell ref="A223:B223"/>
    <mergeCell ref="C223:F223"/>
    <mergeCell ref="K223:L223"/>
    <mergeCell ref="N223:O223"/>
    <mergeCell ref="U223:V223"/>
    <mergeCell ref="X223:Y223"/>
    <mergeCell ref="A224:B224"/>
    <mergeCell ref="C224:F224"/>
    <mergeCell ref="K224:L224"/>
    <mergeCell ref="N224:O224"/>
    <mergeCell ref="U224:V224"/>
    <mergeCell ref="X224:Y224"/>
    <mergeCell ref="A225:B225"/>
    <mergeCell ref="C225:F225"/>
    <mergeCell ref="K225:L225"/>
    <mergeCell ref="N225:O225"/>
    <mergeCell ref="U225:V225"/>
    <mergeCell ref="X225:Y225"/>
    <mergeCell ref="A226:B226"/>
    <mergeCell ref="C226:F226"/>
    <mergeCell ref="K226:L226"/>
    <mergeCell ref="N226:O226"/>
    <mergeCell ref="U226:V226"/>
    <mergeCell ref="X226:Y226"/>
    <mergeCell ref="A227:B227"/>
    <mergeCell ref="C227:F227"/>
    <mergeCell ref="K227:L227"/>
    <mergeCell ref="N227:O227"/>
    <mergeCell ref="U227:V227"/>
    <mergeCell ref="X227:Y227"/>
    <mergeCell ref="A228:B228"/>
    <mergeCell ref="C228:F228"/>
    <mergeCell ref="K228:L228"/>
    <mergeCell ref="N228:O228"/>
    <mergeCell ref="U228:V228"/>
    <mergeCell ref="X228:Y228"/>
    <mergeCell ref="A229:B229"/>
    <mergeCell ref="C229:F229"/>
    <mergeCell ref="K229:L229"/>
    <mergeCell ref="N229:O229"/>
    <mergeCell ref="U229:V229"/>
    <mergeCell ref="X229:Y229"/>
    <mergeCell ref="A230:B230"/>
    <mergeCell ref="C230:F230"/>
    <mergeCell ref="K230:L230"/>
    <mergeCell ref="N230:O230"/>
    <mergeCell ref="U230:V230"/>
    <mergeCell ref="X230:Y230"/>
    <mergeCell ref="A231:B231"/>
    <mergeCell ref="C231:F231"/>
    <mergeCell ref="K231:L231"/>
    <mergeCell ref="N231:O231"/>
    <mergeCell ref="U231:V231"/>
    <mergeCell ref="X231:Y231"/>
    <mergeCell ref="A232:B232"/>
    <mergeCell ref="C232:F232"/>
    <mergeCell ref="K232:L232"/>
    <mergeCell ref="N232:O232"/>
    <mergeCell ref="U232:V232"/>
    <mergeCell ref="X232:Y232"/>
    <mergeCell ref="A233:B233"/>
    <mergeCell ref="C233:F233"/>
    <mergeCell ref="K233:L233"/>
    <mergeCell ref="N233:O233"/>
    <mergeCell ref="U233:V233"/>
    <mergeCell ref="X233:Y233"/>
    <mergeCell ref="A234:B234"/>
    <mergeCell ref="C234:F234"/>
    <mergeCell ref="K234:L234"/>
    <mergeCell ref="N234:O234"/>
    <mergeCell ref="U234:V234"/>
    <mergeCell ref="X234:Y234"/>
    <mergeCell ref="A235:B235"/>
    <mergeCell ref="C235:F235"/>
    <mergeCell ref="K235:L235"/>
    <mergeCell ref="N235:O235"/>
    <mergeCell ref="U235:V235"/>
    <mergeCell ref="X235:Y235"/>
    <mergeCell ref="A236:B236"/>
    <mergeCell ref="C236:F236"/>
    <mergeCell ref="K236:L236"/>
    <mergeCell ref="N236:O236"/>
    <mergeCell ref="U236:V236"/>
    <mergeCell ref="X236:Y236"/>
    <mergeCell ref="A237:B237"/>
    <mergeCell ref="C237:F237"/>
    <mergeCell ref="K237:L237"/>
    <mergeCell ref="N237:O237"/>
    <mergeCell ref="U237:V237"/>
    <mergeCell ref="X237:Y237"/>
    <mergeCell ref="U243:V243"/>
    <mergeCell ref="X243:Y243"/>
    <mergeCell ref="A238:B238"/>
    <mergeCell ref="C238:F238"/>
    <mergeCell ref="K238:L238"/>
    <mergeCell ref="N238:O238"/>
    <mergeCell ref="U238:V238"/>
    <mergeCell ref="X238:Y238"/>
    <mergeCell ref="A239:B239"/>
    <mergeCell ref="C239:F239"/>
    <mergeCell ref="K239:L239"/>
    <mergeCell ref="N239:O239"/>
    <mergeCell ref="U239:V239"/>
    <mergeCell ref="X239:Y239"/>
    <mergeCell ref="A240:B240"/>
    <mergeCell ref="C240:F240"/>
    <mergeCell ref="K240:L240"/>
    <mergeCell ref="N240:O240"/>
    <mergeCell ref="U240:V240"/>
    <mergeCell ref="X240:Y240"/>
    <mergeCell ref="X245:Y245"/>
    <mergeCell ref="A246:B246"/>
    <mergeCell ref="C246:F246"/>
    <mergeCell ref="K246:L246"/>
    <mergeCell ref="N246:O246"/>
    <mergeCell ref="U246:V246"/>
    <mergeCell ref="X246:Y246"/>
    <mergeCell ref="A241:B241"/>
    <mergeCell ref="C241:F241"/>
    <mergeCell ref="K241:L241"/>
    <mergeCell ref="N241:O241"/>
    <mergeCell ref="U241:V241"/>
    <mergeCell ref="X241:Y241"/>
    <mergeCell ref="A242:B242"/>
    <mergeCell ref="C242:F242"/>
    <mergeCell ref="K242:L242"/>
    <mergeCell ref="N242:O242"/>
    <mergeCell ref="U242:V242"/>
    <mergeCell ref="X242:Y242"/>
    <mergeCell ref="A243:B243"/>
    <mergeCell ref="C243:F243"/>
    <mergeCell ref="K243:L243"/>
    <mergeCell ref="N243:O243"/>
    <mergeCell ref="K254:L254"/>
    <mergeCell ref="N254:O254"/>
    <mergeCell ref="U254:V254"/>
    <mergeCell ref="X254:Y254"/>
    <mergeCell ref="A255:B255"/>
    <mergeCell ref="C255:F255"/>
    <mergeCell ref="A701:B701"/>
    <mergeCell ref="C701:F701"/>
    <mergeCell ref="K701:L701"/>
    <mergeCell ref="N701:O701"/>
    <mergeCell ref="U701:V701"/>
    <mergeCell ref="X701:Y701"/>
    <mergeCell ref="A702:B702"/>
    <mergeCell ref="C702:F702"/>
    <mergeCell ref="K702:L702"/>
    <mergeCell ref="N702:O702"/>
    <mergeCell ref="U702:V702"/>
    <mergeCell ref="X702:Y702"/>
    <mergeCell ref="K255:L255"/>
    <mergeCell ref="N255:O255"/>
    <mergeCell ref="U255:V255"/>
    <mergeCell ref="X255:Y255"/>
    <mergeCell ref="A256:B256"/>
    <mergeCell ref="C256:F256"/>
    <mergeCell ref="K256:L256"/>
    <mergeCell ref="N256:O256"/>
    <mergeCell ref="U256:V256"/>
    <mergeCell ref="X256:Y256"/>
    <mergeCell ref="A258:B258"/>
    <mergeCell ref="C258:F258"/>
    <mergeCell ref="K258:L258"/>
    <mergeCell ref="N258:O258"/>
    <mergeCell ref="A708:B708"/>
    <mergeCell ref="C708:F708"/>
    <mergeCell ref="K708:L708"/>
    <mergeCell ref="N708:O708"/>
    <mergeCell ref="U708:V708"/>
    <mergeCell ref="X708:Y708"/>
    <mergeCell ref="A709:B709"/>
    <mergeCell ref="C709:F709"/>
    <mergeCell ref="K709:L709"/>
    <mergeCell ref="N709:O709"/>
    <mergeCell ref="U709:V709"/>
    <mergeCell ref="X709:Y709"/>
    <mergeCell ref="A704:B704"/>
    <mergeCell ref="C704:F704"/>
    <mergeCell ref="K704:L704"/>
    <mergeCell ref="N704:O704"/>
    <mergeCell ref="U704:V704"/>
    <mergeCell ref="X704:Y704"/>
    <mergeCell ref="A705:B705"/>
    <mergeCell ref="C705:F705"/>
    <mergeCell ref="K705:L705"/>
    <mergeCell ref="N705:O705"/>
    <mergeCell ref="U705:V705"/>
    <mergeCell ref="X705:Y705"/>
    <mergeCell ref="A706:B706"/>
    <mergeCell ref="C706:F706"/>
    <mergeCell ref="K706:L706"/>
    <mergeCell ref="N706:O706"/>
    <mergeCell ref="U706:V706"/>
    <mergeCell ref="X706:Y706"/>
    <mergeCell ref="A710:B710"/>
    <mergeCell ref="C710:F710"/>
    <mergeCell ref="K710:L710"/>
    <mergeCell ref="N710:O710"/>
    <mergeCell ref="U710:V710"/>
    <mergeCell ref="X710:Y710"/>
    <mergeCell ref="A711:B711"/>
    <mergeCell ref="C711:F711"/>
    <mergeCell ref="K711:L711"/>
    <mergeCell ref="N711:O711"/>
    <mergeCell ref="U711:V711"/>
    <mergeCell ref="X711:Y711"/>
    <mergeCell ref="A713:B713"/>
    <mergeCell ref="C713:F713"/>
    <mergeCell ref="K713:L713"/>
    <mergeCell ref="N713:O713"/>
    <mergeCell ref="U713:V713"/>
    <mergeCell ref="X713:Y713"/>
    <mergeCell ref="A712:B712"/>
    <mergeCell ref="C712:F712"/>
    <mergeCell ref="K712:L712"/>
    <mergeCell ref="N712:O712"/>
    <mergeCell ref="U712:V712"/>
    <mergeCell ref="X712:Y712"/>
    <mergeCell ref="A714:B714"/>
    <mergeCell ref="C714:F714"/>
    <mergeCell ref="K714:L714"/>
    <mergeCell ref="N714:O714"/>
    <mergeCell ref="U714:V714"/>
    <mergeCell ref="X714:Y714"/>
    <mergeCell ref="A715:B715"/>
    <mergeCell ref="C715:F715"/>
    <mergeCell ref="K715:L715"/>
    <mergeCell ref="N715:O715"/>
    <mergeCell ref="U715:V715"/>
    <mergeCell ref="X715:Y715"/>
    <mergeCell ref="A716:B716"/>
    <mergeCell ref="C716:F716"/>
    <mergeCell ref="K716:L716"/>
    <mergeCell ref="N716:O716"/>
    <mergeCell ref="U716:V716"/>
    <mergeCell ref="X716:Y716"/>
    <mergeCell ref="A717:B717"/>
    <mergeCell ref="C717:F717"/>
    <mergeCell ref="K717:L717"/>
    <mergeCell ref="N717:O717"/>
    <mergeCell ref="U717:V717"/>
    <mergeCell ref="X717:Y717"/>
    <mergeCell ref="A718:B718"/>
    <mergeCell ref="C718:F718"/>
    <mergeCell ref="K718:L718"/>
    <mergeCell ref="N718:O718"/>
    <mergeCell ref="U718:V718"/>
    <mergeCell ref="X718:Y718"/>
    <mergeCell ref="A719:B719"/>
    <mergeCell ref="C719:F719"/>
    <mergeCell ref="K719:L719"/>
    <mergeCell ref="N719:O719"/>
    <mergeCell ref="U719:V719"/>
    <mergeCell ref="X719:Y719"/>
    <mergeCell ref="A720:B720"/>
    <mergeCell ref="C720:F720"/>
    <mergeCell ref="K720:L720"/>
    <mergeCell ref="N720:O720"/>
    <mergeCell ref="U720:V720"/>
    <mergeCell ref="X720:Y720"/>
    <mergeCell ref="A721:B721"/>
    <mergeCell ref="C721:F721"/>
    <mergeCell ref="K721:L721"/>
    <mergeCell ref="N721:O721"/>
    <mergeCell ref="U721:V721"/>
    <mergeCell ref="X721:Y721"/>
    <mergeCell ref="A722:B722"/>
    <mergeCell ref="C722:F722"/>
    <mergeCell ref="K722:L722"/>
    <mergeCell ref="N722:O722"/>
    <mergeCell ref="U722:V722"/>
    <mergeCell ref="X722:Y722"/>
    <mergeCell ref="A723:B723"/>
    <mergeCell ref="C723:F723"/>
    <mergeCell ref="K723:L723"/>
    <mergeCell ref="N723:O723"/>
    <mergeCell ref="U723:V723"/>
    <mergeCell ref="X723:Y723"/>
    <mergeCell ref="A724:B724"/>
    <mergeCell ref="C724:F724"/>
    <mergeCell ref="K724:L724"/>
    <mergeCell ref="N724:O724"/>
    <mergeCell ref="U724:V724"/>
    <mergeCell ref="X724:Y724"/>
    <mergeCell ref="A725:B725"/>
    <mergeCell ref="C725:F725"/>
    <mergeCell ref="K725:L725"/>
    <mergeCell ref="N725:O725"/>
    <mergeCell ref="U725:V725"/>
    <mergeCell ref="X725:Y725"/>
    <mergeCell ref="A726:B726"/>
    <mergeCell ref="C726:F726"/>
    <mergeCell ref="K726:L726"/>
    <mergeCell ref="N726:O726"/>
    <mergeCell ref="U726:V726"/>
    <mergeCell ref="X726:Y726"/>
    <mergeCell ref="A727:B727"/>
    <mergeCell ref="C727:F727"/>
    <mergeCell ref="K727:L727"/>
    <mergeCell ref="N727:O727"/>
    <mergeCell ref="U727:V727"/>
    <mergeCell ref="X727:Y727"/>
    <mergeCell ref="A728:B728"/>
    <mergeCell ref="C728:F728"/>
    <mergeCell ref="K728:L728"/>
    <mergeCell ref="N728:O728"/>
    <mergeCell ref="U728:V728"/>
    <mergeCell ref="X728:Y728"/>
    <mergeCell ref="A729:B729"/>
    <mergeCell ref="C729:F729"/>
    <mergeCell ref="K729:L729"/>
    <mergeCell ref="N729:O729"/>
    <mergeCell ref="U729:V729"/>
    <mergeCell ref="X729:Y729"/>
    <mergeCell ref="A730:B730"/>
    <mergeCell ref="C730:F730"/>
    <mergeCell ref="K730:L730"/>
    <mergeCell ref="N730:O730"/>
    <mergeCell ref="U730:V730"/>
    <mergeCell ref="X730:Y730"/>
    <mergeCell ref="A731:B731"/>
    <mergeCell ref="C731:F731"/>
    <mergeCell ref="K731:L731"/>
    <mergeCell ref="N731:O731"/>
    <mergeCell ref="U731:V731"/>
    <mergeCell ref="X731:Y731"/>
    <mergeCell ref="A732:B732"/>
    <mergeCell ref="C732:F732"/>
    <mergeCell ref="K732:L732"/>
    <mergeCell ref="N732:O732"/>
    <mergeCell ref="U732:V732"/>
    <mergeCell ref="X732:Y732"/>
    <mergeCell ref="A733:B733"/>
    <mergeCell ref="C733:F733"/>
    <mergeCell ref="K733:L733"/>
    <mergeCell ref="N733:O733"/>
    <mergeCell ref="U733:V733"/>
    <mergeCell ref="X733:Y733"/>
    <mergeCell ref="A734:B734"/>
    <mergeCell ref="C734:F734"/>
    <mergeCell ref="K734:L734"/>
    <mergeCell ref="N734:O734"/>
    <mergeCell ref="U734:V734"/>
    <mergeCell ref="X734:Y734"/>
    <mergeCell ref="A735:B735"/>
    <mergeCell ref="C735:F735"/>
    <mergeCell ref="K735:L735"/>
    <mergeCell ref="N735:O735"/>
    <mergeCell ref="U735:V735"/>
    <mergeCell ref="X735:Y735"/>
    <mergeCell ref="A736:B736"/>
    <mergeCell ref="C736:F736"/>
    <mergeCell ref="K736:L736"/>
    <mergeCell ref="N736:O736"/>
    <mergeCell ref="U736:V736"/>
    <mergeCell ref="X736:Y736"/>
    <mergeCell ref="A737:B737"/>
    <mergeCell ref="C737:F737"/>
    <mergeCell ref="K737:L737"/>
    <mergeCell ref="N737:O737"/>
    <mergeCell ref="U737:V737"/>
    <mergeCell ref="X737:Y737"/>
    <mergeCell ref="A738:B738"/>
    <mergeCell ref="C738:F738"/>
    <mergeCell ref="K738:L738"/>
    <mergeCell ref="N738:O738"/>
    <mergeCell ref="U738:V738"/>
    <mergeCell ref="X738:Y738"/>
    <mergeCell ref="A739:B739"/>
    <mergeCell ref="C739:F739"/>
    <mergeCell ref="K739:L739"/>
    <mergeCell ref="N739:O739"/>
    <mergeCell ref="U739:V739"/>
    <mergeCell ref="X739:Y739"/>
    <mergeCell ref="A740:B740"/>
    <mergeCell ref="C740:F740"/>
    <mergeCell ref="K740:L740"/>
    <mergeCell ref="N740:O740"/>
    <mergeCell ref="U740:V740"/>
    <mergeCell ref="X740:Y740"/>
    <mergeCell ref="A741:B741"/>
    <mergeCell ref="C741:F741"/>
    <mergeCell ref="K741:L741"/>
    <mergeCell ref="N741:O741"/>
    <mergeCell ref="U741:V741"/>
    <mergeCell ref="X741:Y741"/>
    <mergeCell ref="A742:B742"/>
    <mergeCell ref="C742:F742"/>
    <mergeCell ref="K742:L742"/>
    <mergeCell ref="N742:O742"/>
    <mergeCell ref="U742:V742"/>
    <mergeCell ref="X742:Y742"/>
    <mergeCell ref="A743:B743"/>
    <mergeCell ref="C743:F743"/>
    <mergeCell ref="K743:L743"/>
    <mergeCell ref="N743:O743"/>
    <mergeCell ref="U743:V743"/>
    <mergeCell ref="X743:Y743"/>
    <mergeCell ref="A744:B744"/>
    <mergeCell ref="C744:F744"/>
    <mergeCell ref="K744:L744"/>
    <mergeCell ref="N744:O744"/>
    <mergeCell ref="U744:V744"/>
    <mergeCell ref="X744:Y744"/>
    <mergeCell ref="A745:B745"/>
    <mergeCell ref="C745:F745"/>
    <mergeCell ref="K745:L745"/>
    <mergeCell ref="N745:O745"/>
    <mergeCell ref="U745:V745"/>
    <mergeCell ref="X745:Y745"/>
    <mergeCell ref="A750:B750"/>
    <mergeCell ref="C750:F750"/>
    <mergeCell ref="K750:L750"/>
    <mergeCell ref="N750:O750"/>
    <mergeCell ref="U750:V750"/>
    <mergeCell ref="X750:Y750"/>
    <mergeCell ref="K749:L749"/>
    <mergeCell ref="N749:O749"/>
    <mergeCell ref="U749:V749"/>
    <mergeCell ref="X749:Y749"/>
    <mergeCell ref="A751:B751"/>
    <mergeCell ref="C751:F751"/>
    <mergeCell ref="K751:L751"/>
    <mergeCell ref="N751:O751"/>
    <mergeCell ref="U751:V751"/>
    <mergeCell ref="X751:Y751"/>
    <mergeCell ref="A746:B746"/>
    <mergeCell ref="C746:F746"/>
    <mergeCell ref="K746:L746"/>
    <mergeCell ref="N746:O746"/>
    <mergeCell ref="U746:V746"/>
    <mergeCell ref="X746:Y746"/>
    <mergeCell ref="A748:B748"/>
    <mergeCell ref="C748:F748"/>
    <mergeCell ref="K748:L748"/>
    <mergeCell ref="N748:O748"/>
    <mergeCell ref="U748:V748"/>
    <mergeCell ref="X748:Y748"/>
    <mergeCell ref="A749:B749"/>
    <mergeCell ref="C749:F749"/>
    <mergeCell ref="A752:B752"/>
    <mergeCell ref="C752:F752"/>
    <mergeCell ref="K752:L752"/>
    <mergeCell ref="N752:O752"/>
    <mergeCell ref="U752:V752"/>
    <mergeCell ref="X752:Y752"/>
    <mergeCell ref="A753:B753"/>
    <mergeCell ref="C753:F753"/>
    <mergeCell ref="K753:L753"/>
    <mergeCell ref="N753:O753"/>
    <mergeCell ref="U753:V753"/>
    <mergeCell ref="X753:Y753"/>
    <mergeCell ref="A754:B754"/>
    <mergeCell ref="C754:F754"/>
    <mergeCell ref="K754:L754"/>
    <mergeCell ref="N754:O754"/>
    <mergeCell ref="U754:V754"/>
    <mergeCell ref="X754:Y754"/>
    <mergeCell ref="A755:B755"/>
    <mergeCell ref="C755:F755"/>
    <mergeCell ref="K755:L755"/>
    <mergeCell ref="N755:O755"/>
    <mergeCell ref="U755:V755"/>
    <mergeCell ref="X755:Y755"/>
    <mergeCell ref="A757:B757"/>
    <mergeCell ref="C757:F757"/>
    <mergeCell ref="K757:L757"/>
    <mergeCell ref="N757:O757"/>
    <mergeCell ref="U757:V757"/>
    <mergeCell ref="X757:Y757"/>
    <mergeCell ref="A758:B758"/>
    <mergeCell ref="C758:F758"/>
    <mergeCell ref="K758:L758"/>
    <mergeCell ref="N758:O758"/>
    <mergeCell ref="U758:V758"/>
    <mergeCell ref="X758:Y758"/>
    <mergeCell ref="A759:B759"/>
    <mergeCell ref="C759:F759"/>
    <mergeCell ref="K759:L759"/>
    <mergeCell ref="N759:O759"/>
    <mergeCell ref="U759:V759"/>
    <mergeCell ref="X759:Y759"/>
    <mergeCell ref="A760:B760"/>
    <mergeCell ref="C760:F760"/>
    <mergeCell ref="K760:L760"/>
    <mergeCell ref="N760:O760"/>
    <mergeCell ref="U760:V760"/>
    <mergeCell ref="X760:Y760"/>
    <mergeCell ref="A761:B761"/>
    <mergeCell ref="C761:F761"/>
    <mergeCell ref="K761:L761"/>
    <mergeCell ref="N761:O761"/>
    <mergeCell ref="U761:V761"/>
    <mergeCell ref="X761:Y761"/>
    <mergeCell ref="A762:B762"/>
    <mergeCell ref="C762:F762"/>
    <mergeCell ref="K762:L762"/>
    <mergeCell ref="N762:O762"/>
    <mergeCell ref="U762:V762"/>
    <mergeCell ref="X762:Y762"/>
    <mergeCell ref="A763:B763"/>
    <mergeCell ref="C763:F763"/>
    <mergeCell ref="K763:L763"/>
    <mergeCell ref="N763:O763"/>
    <mergeCell ref="U763:V763"/>
    <mergeCell ref="X763:Y763"/>
    <mergeCell ref="A770:B770"/>
    <mergeCell ref="C770:F770"/>
    <mergeCell ref="K770:L770"/>
    <mergeCell ref="N770:O770"/>
    <mergeCell ref="U770:V770"/>
    <mergeCell ref="X770:Y770"/>
    <mergeCell ref="A764:B764"/>
    <mergeCell ref="C764:F764"/>
    <mergeCell ref="K764:L764"/>
    <mergeCell ref="N764:O764"/>
    <mergeCell ref="U764:V764"/>
    <mergeCell ref="X764:Y764"/>
    <mergeCell ref="A765:B765"/>
    <mergeCell ref="C765:F765"/>
    <mergeCell ref="K765:L765"/>
    <mergeCell ref="N765:O765"/>
    <mergeCell ref="U765:V765"/>
    <mergeCell ref="X765:Y765"/>
    <mergeCell ref="A766:B766"/>
    <mergeCell ref="C766:F766"/>
    <mergeCell ref="K766:L766"/>
    <mergeCell ref="N766:O766"/>
    <mergeCell ref="U766:V766"/>
    <mergeCell ref="X766:Y766"/>
    <mergeCell ref="A767:B767"/>
    <mergeCell ref="C767:F767"/>
    <mergeCell ref="K767:L767"/>
    <mergeCell ref="N767:O767"/>
    <mergeCell ref="U767:V767"/>
    <mergeCell ref="X767:Y767"/>
    <mergeCell ref="A768:B768"/>
    <mergeCell ref="C768:F768"/>
    <mergeCell ref="K768:L768"/>
    <mergeCell ref="N768:O768"/>
    <mergeCell ref="U768:V768"/>
    <mergeCell ref="X768:Y768"/>
    <mergeCell ref="A769:B769"/>
    <mergeCell ref="C769:F769"/>
    <mergeCell ref="K769:L769"/>
    <mergeCell ref="N769:O769"/>
    <mergeCell ref="U769:V769"/>
    <mergeCell ref="X769:Y769"/>
    <mergeCell ref="A771:B771"/>
    <mergeCell ref="C771:F771"/>
    <mergeCell ref="K771:L771"/>
    <mergeCell ref="N771:O771"/>
    <mergeCell ref="U771:V771"/>
    <mergeCell ref="X771:Y771"/>
    <mergeCell ref="A775:B775"/>
    <mergeCell ref="C775:F775"/>
    <mergeCell ref="K775:L775"/>
    <mergeCell ref="N775:O775"/>
    <mergeCell ref="U775:V775"/>
    <mergeCell ref="X775:Y775"/>
    <mergeCell ref="A772:B772"/>
    <mergeCell ref="C772:F772"/>
    <mergeCell ref="K772:L772"/>
    <mergeCell ref="N772:O772"/>
    <mergeCell ref="U772:V772"/>
    <mergeCell ref="X772:Y772"/>
    <mergeCell ref="A773:B773"/>
    <mergeCell ref="C773:F773"/>
    <mergeCell ref="K773:L773"/>
    <mergeCell ref="N773:O773"/>
    <mergeCell ref="U773:V773"/>
    <mergeCell ref="X773:Y773"/>
    <mergeCell ref="A774:B774"/>
    <mergeCell ref="C774:F774"/>
    <mergeCell ref="K774:L774"/>
    <mergeCell ref="N774:O774"/>
    <mergeCell ref="U774:V774"/>
    <mergeCell ref="X774:Y774"/>
    <mergeCell ref="X97:Y97"/>
    <mergeCell ref="A124:B124"/>
    <mergeCell ref="C124:F124"/>
    <mergeCell ref="A252:B252"/>
    <mergeCell ref="C252:F252"/>
    <mergeCell ref="K252:L252"/>
    <mergeCell ref="N252:O252"/>
    <mergeCell ref="U252:V252"/>
    <mergeCell ref="X252:Y252"/>
    <mergeCell ref="A247:B247"/>
    <mergeCell ref="C247:F247"/>
    <mergeCell ref="K247:L247"/>
    <mergeCell ref="N247:O247"/>
    <mergeCell ref="U247:V247"/>
    <mergeCell ref="X247:Y247"/>
    <mergeCell ref="A251:B251"/>
    <mergeCell ref="C251:F251"/>
    <mergeCell ref="K251:L251"/>
    <mergeCell ref="N251:O251"/>
    <mergeCell ref="U251:V251"/>
    <mergeCell ref="X251:Y251"/>
    <mergeCell ref="A244:B244"/>
    <mergeCell ref="C244:F244"/>
    <mergeCell ref="K244:L244"/>
    <mergeCell ref="N244:O244"/>
    <mergeCell ref="U244:V244"/>
    <mergeCell ref="X244:Y244"/>
    <mergeCell ref="A245:B245"/>
    <mergeCell ref="C245:F245"/>
    <mergeCell ref="K245:L245"/>
    <mergeCell ref="N245:O245"/>
    <mergeCell ref="U245:V245"/>
    <mergeCell ref="U258:V258"/>
    <mergeCell ref="X258:Y258"/>
    <mergeCell ref="A259:B259"/>
    <mergeCell ref="C259:F259"/>
    <mergeCell ref="K259:L259"/>
    <mergeCell ref="N259:O259"/>
    <mergeCell ref="U259:V259"/>
    <mergeCell ref="X259:Y259"/>
    <mergeCell ref="A266:B266"/>
    <mergeCell ref="C266:F266"/>
    <mergeCell ref="K266:L266"/>
    <mergeCell ref="N266:O266"/>
    <mergeCell ref="U266:V266"/>
    <mergeCell ref="X266:Y266"/>
    <mergeCell ref="A267:B267"/>
    <mergeCell ref="C267:F267"/>
    <mergeCell ref="K267:L267"/>
    <mergeCell ref="N267:O267"/>
    <mergeCell ref="U267:V267"/>
    <mergeCell ref="X267:Y267"/>
    <mergeCell ref="A265:B265"/>
    <mergeCell ref="C265:F265"/>
    <mergeCell ref="K265:L265"/>
    <mergeCell ref="N265:O265"/>
    <mergeCell ref="U265:V265"/>
    <mergeCell ref="X265:Y265"/>
    <mergeCell ref="A260:B260"/>
    <mergeCell ref="C260:F260"/>
    <mergeCell ref="K260:L260"/>
    <mergeCell ref="N260:O260"/>
    <mergeCell ref="U260:V260"/>
    <mergeCell ref="X260:Y260"/>
    <mergeCell ref="A631:B631"/>
    <mergeCell ref="C631:F631"/>
    <mergeCell ref="K631:L631"/>
    <mergeCell ref="N631:O631"/>
    <mergeCell ref="U631:V631"/>
    <mergeCell ref="X631:Y631"/>
    <mergeCell ref="A640:B640"/>
    <mergeCell ref="C640:F640"/>
    <mergeCell ref="K640:L640"/>
    <mergeCell ref="N640:O640"/>
    <mergeCell ref="U640:V640"/>
    <mergeCell ref="X640:Y640"/>
    <mergeCell ref="A641:B641"/>
    <mergeCell ref="C641:F641"/>
    <mergeCell ref="K641:L641"/>
    <mergeCell ref="N641:O641"/>
    <mergeCell ref="U641:V641"/>
    <mergeCell ref="X641:Y641"/>
    <mergeCell ref="A632:B632"/>
    <mergeCell ref="C632:F632"/>
    <mergeCell ref="K632:L632"/>
    <mergeCell ref="N632:O632"/>
    <mergeCell ref="U632:V632"/>
    <mergeCell ref="X632:Y632"/>
    <mergeCell ref="A633:B633"/>
    <mergeCell ref="C633:F633"/>
    <mergeCell ref="K633:L633"/>
    <mergeCell ref="N633:O633"/>
    <mergeCell ref="U633:V633"/>
    <mergeCell ref="X633:Y633"/>
    <mergeCell ref="A634:B634"/>
    <mergeCell ref="C634:F634"/>
    <mergeCell ref="A642:B642"/>
    <mergeCell ref="C642:F642"/>
    <mergeCell ref="K642:L642"/>
    <mergeCell ref="N642:O642"/>
    <mergeCell ref="U642:V642"/>
    <mergeCell ref="X642:Y642"/>
    <mergeCell ref="A643:B643"/>
    <mergeCell ref="C643:F643"/>
    <mergeCell ref="K643:L643"/>
    <mergeCell ref="N643:O643"/>
    <mergeCell ref="U643:V643"/>
    <mergeCell ref="X643:Y643"/>
    <mergeCell ref="A644:B644"/>
    <mergeCell ref="C644:F644"/>
    <mergeCell ref="K644:L644"/>
    <mergeCell ref="N644:O644"/>
    <mergeCell ref="U644:V644"/>
    <mergeCell ref="X644:Y644"/>
    <mergeCell ref="A645:B645"/>
    <mergeCell ref="C645:F645"/>
    <mergeCell ref="K645:L645"/>
    <mergeCell ref="N645:O645"/>
    <mergeCell ref="U645:V645"/>
    <mergeCell ref="X645:Y645"/>
    <mergeCell ref="A648:B648"/>
    <mergeCell ref="C648:F648"/>
    <mergeCell ref="K648:L648"/>
    <mergeCell ref="N648:O648"/>
    <mergeCell ref="U648:V648"/>
    <mergeCell ref="X648:Y648"/>
    <mergeCell ref="A649:B649"/>
    <mergeCell ref="C649:F649"/>
    <mergeCell ref="K649:L649"/>
    <mergeCell ref="N649:O649"/>
    <mergeCell ref="U649:V649"/>
    <mergeCell ref="X649:Y649"/>
    <mergeCell ref="A650:B650"/>
    <mergeCell ref="C650:F650"/>
    <mergeCell ref="K650:L650"/>
    <mergeCell ref="N650:O650"/>
    <mergeCell ref="U650:V650"/>
    <mergeCell ref="X650:Y650"/>
    <mergeCell ref="A651:B651"/>
    <mergeCell ref="C651:F651"/>
    <mergeCell ref="K651:L651"/>
    <mergeCell ref="N651:O651"/>
    <mergeCell ref="U651:V651"/>
    <mergeCell ref="X651:Y651"/>
    <mergeCell ref="A652:B652"/>
    <mergeCell ref="C652:F652"/>
    <mergeCell ref="K652:L652"/>
    <mergeCell ref="N652:O652"/>
    <mergeCell ref="U652:V652"/>
    <mergeCell ref="X652:Y652"/>
    <mergeCell ref="A653:B653"/>
    <mergeCell ref="C653:F653"/>
    <mergeCell ref="K653:L653"/>
    <mergeCell ref="N653:O653"/>
    <mergeCell ref="U653:V653"/>
    <mergeCell ref="X653:Y653"/>
    <mergeCell ref="A654:B654"/>
    <mergeCell ref="C654:F654"/>
    <mergeCell ref="K654:L654"/>
    <mergeCell ref="N654:O654"/>
    <mergeCell ref="U654:V654"/>
    <mergeCell ref="X654:Y654"/>
    <mergeCell ref="A655:B655"/>
    <mergeCell ref="C655:F655"/>
    <mergeCell ref="K655:L655"/>
    <mergeCell ref="N655:O655"/>
    <mergeCell ref="U655:V655"/>
    <mergeCell ref="X655:Y655"/>
    <mergeCell ref="A656:B656"/>
    <mergeCell ref="C656:F656"/>
    <mergeCell ref="K656:L656"/>
    <mergeCell ref="N656:O656"/>
    <mergeCell ref="U656:V656"/>
    <mergeCell ref="X656:Y656"/>
    <mergeCell ref="A657:B657"/>
    <mergeCell ref="C657:F657"/>
    <mergeCell ref="K657:L657"/>
    <mergeCell ref="N657:O657"/>
    <mergeCell ref="U657:V657"/>
    <mergeCell ref="X657:Y657"/>
    <mergeCell ref="A658:B658"/>
    <mergeCell ref="C658:F658"/>
    <mergeCell ref="K658:L658"/>
    <mergeCell ref="N658:O658"/>
    <mergeCell ref="U658:V658"/>
    <mergeCell ref="X658:Y658"/>
    <mergeCell ref="A659:B659"/>
    <mergeCell ref="C659:F659"/>
    <mergeCell ref="K659:L659"/>
    <mergeCell ref="N659:O659"/>
    <mergeCell ref="U659:V659"/>
    <mergeCell ref="X659:Y659"/>
    <mergeCell ref="A660:B660"/>
    <mergeCell ref="C660:F660"/>
    <mergeCell ref="K660:L660"/>
    <mergeCell ref="N660:O660"/>
    <mergeCell ref="U660:V660"/>
    <mergeCell ref="X660:Y660"/>
    <mergeCell ref="A662:B662"/>
    <mergeCell ref="C662:F662"/>
    <mergeCell ref="K662:L662"/>
    <mergeCell ref="N662:O662"/>
    <mergeCell ref="U662:V662"/>
    <mergeCell ref="X662:Y662"/>
    <mergeCell ref="A663:B663"/>
    <mergeCell ref="C663:F663"/>
    <mergeCell ref="K663:L663"/>
    <mergeCell ref="N663:O663"/>
    <mergeCell ref="U663:V663"/>
    <mergeCell ref="X663:Y663"/>
    <mergeCell ref="A661:B661"/>
    <mergeCell ref="C661:F661"/>
    <mergeCell ref="K661:L661"/>
    <mergeCell ref="N661:O661"/>
    <mergeCell ref="U661:V661"/>
    <mergeCell ref="X661:Y661"/>
    <mergeCell ref="A664:B664"/>
    <mergeCell ref="C664:F664"/>
    <mergeCell ref="K664:L664"/>
    <mergeCell ref="N664:O664"/>
    <mergeCell ref="U664:V664"/>
    <mergeCell ref="X664:Y664"/>
    <mergeCell ref="A665:B665"/>
    <mergeCell ref="C665:F665"/>
    <mergeCell ref="K665:L665"/>
    <mergeCell ref="N665:O665"/>
    <mergeCell ref="U665:V665"/>
    <mergeCell ref="X665:Y665"/>
    <mergeCell ref="A667:B667"/>
    <mergeCell ref="C667:F667"/>
    <mergeCell ref="K667:L667"/>
    <mergeCell ref="N667:O667"/>
    <mergeCell ref="U667:V667"/>
    <mergeCell ref="X667:Y667"/>
    <mergeCell ref="A668:B668"/>
    <mergeCell ref="C668:F668"/>
    <mergeCell ref="K668:L668"/>
    <mergeCell ref="N668:O668"/>
    <mergeCell ref="U668:V668"/>
    <mergeCell ref="X668:Y668"/>
    <mergeCell ref="A670:B670"/>
    <mergeCell ref="C670:F670"/>
    <mergeCell ref="K670:L670"/>
    <mergeCell ref="N670:O670"/>
    <mergeCell ref="U670:V670"/>
    <mergeCell ref="X670:Y670"/>
    <mergeCell ref="A671:B671"/>
    <mergeCell ref="C671:F671"/>
    <mergeCell ref="K671:L671"/>
    <mergeCell ref="N671:O671"/>
    <mergeCell ref="U671:V671"/>
    <mergeCell ref="X671:Y671"/>
    <mergeCell ref="A669:B669"/>
    <mergeCell ref="C669:F669"/>
    <mergeCell ref="K669:L669"/>
    <mergeCell ref="N669:O669"/>
    <mergeCell ref="U669:V669"/>
    <mergeCell ref="X669:Y669"/>
    <mergeCell ref="A672:B672"/>
    <mergeCell ref="C672:F672"/>
    <mergeCell ref="K672:L672"/>
    <mergeCell ref="N672:O672"/>
    <mergeCell ref="U672:V672"/>
    <mergeCell ref="X672:Y672"/>
    <mergeCell ref="A673:B673"/>
    <mergeCell ref="C673:F673"/>
    <mergeCell ref="K673:L673"/>
    <mergeCell ref="N673:O673"/>
    <mergeCell ref="U673:V673"/>
    <mergeCell ref="X673:Y673"/>
    <mergeCell ref="A674:B674"/>
    <mergeCell ref="C674:F674"/>
    <mergeCell ref="K674:L674"/>
    <mergeCell ref="N674:O674"/>
    <mergeCell ref="U674:V674"/>
    <mergeCell ref="X674:Y674"/>
    <mergeCell ref="A675:B675"/>
    <mergeCell ref="C675:F675"/>
    <mergeCell ref="K675:L675"/>
    <mergeCell ref="N675:O675"/>
    <mergeCell ref="U675:V675"/>
    <mergeCell ref="X675:Y675"/>
    <mergeCell ref="A676:B676"/>
    <mergeCell ref="C676:F676"/>
    <mergeCell ref="K676:L676"/>
    <mergeCell ref="N676:O676"/>
    <mergeCell ref="U676:V676"/>
    <mergeCell ref="X676:Y676"/>
    <mergeCell ref="A677:B677"/>
    <mergeCell ref="C677:F677"/>
    <mergeCell ref="K677:L677"/>
    <mergeCell ref="N677:O677"/>
    <mergeCell ref="U677:V677"/>
    <mergeCell ref="X677:Y677"/>
    <mergeCell ref="A678:B678"/>
    <mergeCell ref="C678:F678"/>
    <mergeCell ref="K678:L678"/>
    <mergeCell ref="N678:O678"/>
    <mergeCell ref="U678:V678"/>
    <mergeCell ref="X678:Y678"/>
    <mergeCell ref="A679:B679"/>
    <mergeCell ref="C679:F679"/>
    <mergeCell ref="K679:L679"/>
    <mergeCell ref="N679:O679"/>
    <mergeCell ref="U679:V679"/>
    <mergeCell ref="X679:Y679"/>
    <mergeCell ref="A680:B680"/>
    <mergeCell ref="C680:F680"/>
    <mergeCell ref="K680:L680"/>
    <mergeCell ref="N680:O680"/>
    <mergeCell ref="U680:V680"/>
    <mergeCell ref="X680:Y680"/>
    <mergeCell ref="A681:B681"/>
    <mergeCell ref="C681:F681"/>
    <mergeCell ref="K681:L681"/>
    <mergeCell ref="N681:O681"/>
    <mergeCell ref="U681:V681"/>
    <mergeCell ref="X681:Y681"/>
    <mergeCell ref="A682:B682"/>
    <mergeCell ref="C682:F682"/>
    <mergeCell ref="K682:L682"/>
    <mergeCell ref="N682:O682"/>
    <mergeCell ref="U682:V682"/>
    <mergeCell ref="X682:Y682"/>
    <mergeCell ref="A683:B683"/>
    <mergeCell ref="C683:F683"/>
    <mergeCell ref="K683:L683"/>
    <mergeCell ref="N683:O683"/>
    <mergeCell ref="U683:V683"/>
    <mergeCell ref="X683:Y683"/>
    <mergeCell ref="U688:V688"/>
    <mergeCell ref="X688:Y688"/>
    <mergeCell ref="A689:B689"/>
    <mergeCell ref="C689:F689"/>
    <mergeCell ref="K689:L689"/>
    <mergeCell ref="N689:O689"/>
    <mergeCell ref="U689:V689"/>
    <mergeCell ref="X689:Y689"/>
    <mergeCell ref="A690:B690"/>
    <mergeCell ref="C690:F690"/>
    <mergeCell ref="K690:L690"/>
    <mergeCell ref="N690:O690"/>
    <mergeCell ref="U690:V690"/>
    <mergeCell ref="X690:Y690"/>
    <mergeCell ref="A684:B684"/>
    <mergeCell ref="C684:F684"/>
    <mergeCell ref="K684:L684"/>
    <mergeCell ref="N684:O684"/>
    <mergeCell ref="U684:V684"/>
    <mergeCell ref="X684:Y684"/>
    <mergeCell ref="A685:B685"/>
    <mergeCell ref="C685:F685"/>
    <mergeCell ref="K685:L685"/>
    <mergeCell ref="N685:O685"/>
    <mergeCell ref="U685:V685"/>
    <mergeCell ref="X685:Y685"/>
    <mergeCell ref="A686:B686"/>
    <mergeCell ref="C686:F686"/>
    <mergeCell ref="K686:L686"/>
    <mergeCell ref="N686:O686"/>
    <mergeCell ref="U686:V686"/>
    <mergeCell ref="X686:Y686"/>
    <mergeCell ref="A699:B699"/>
    <mergeCell ref="C699:F699"/>
    <mergeCell ref="K699:L699"/>
    <mergeCell ref="N699:O699"/>
    <mergeCell ref="U699:V699"/>
    <mergeCell ref="X699:Y699"/>
    <mergeCell ref="A696:B696"/>
    <mergeCell ref="C696:F696"/>
    <mergeCell ref="K696:L696"/>
    <mergeCell ref="N696:O696"/>
    <mergeCell ref="U696:V696"/>
    <mergeCell ref="X696:Y696"/>
    <mergeCell ref="A697:B697"/>
    <mergeCell ref="C697:F697"/>
    <mergeCell ref="K697:L697"/>
    <mergeCell ref="N697:O697"/>
    <mergeCell ref="U697:V697"/>
    <mergeCell ref="X697:Y697"/>
    <mergeCell ref="A698:B698"/>
    <mergeCell ref="C698:F698"/>
    <mergeCell ref="K698:L698"/>
    <mergeCell ref="N698:O698"/>
    <mergeCell ref="U698:V698"/>
    <mergeCell ref="X698:Y698"/>
    <mergeCell ref="A695:B695"/>
    <mergeCell ref="C695:F695"/>
    <mergeCell ref="K695:L695"/>
    <mergeCell ref="N695:O695"/>
    <mergeCell ref="U695:V695"/>
    <mergeCell ref="X695:Y695"/>
    <mergeCell ref="A691:B691"/>
    <mergeCell ref="C691:F691"/>
    <mergeCell ref="K691:L691"/>
    <mergeCell ref="N691:O691"/>
    <mergeCell ref="U691:V691"/>
    <mergeCell ref="X691:Y691"/>
    <mergeCell ref="A692:B692"/>
    <mergeCell ref="C692:F692"/>
    <mergeCell ref="K692:L692"/>
    <mergeCell ref="N692:O692"/>
    <mergeCell ref="U692:V692"/>
    <mergeCell ref="X692:Y692"/>
    <mergeCell ref="A693:B693"/>
    <mergeCell ref="C693:F693"/>
    <mergeCell ref="K693:L693"/>
    <mergeCell ref="N693:O693"/>
    <mergeCell ref="U693:V693"/>
    <mergeCell ref="X693:Y693"/>
    <mergeCell ref="U272:V272"/>
    <mergeCell ref="X272:Y272"/>
    <mergeCell ref="A298:B298"/>
    <mergeCell ref="C298:F298"/>
    <mergeCell ref="K298:L298"/>
    <mergeCell ref="N298:O298"/>
    <mergeCell ref="U298:V298"/>
    <mergeCell ref="X298:Y298"/>
    <mergeCell ref="A299:B299"/>
    <mergeCell ref="C299:F299"/>
    <mergeCell ref="A257:B257"/>
    <mergeCell ref="C257:F257"/>
    <mergeCell ref="K257:L257"/>
    <mergeCell ref="N257:O257"/>
    <mergeCell ref="U257:V257"/>
    <mergeCell ref="X257:Y257"/>
    <mergeCell ref="A694:B694"/>
    <mergeCell ref="C694:F694"/>
    <mergeCell ref="K694:L694"/>
    <mergeCell ref="N694:O694"/>
    <mergeCell ref="U694:V694"/>
    <mergeCell ref="X694:Y694"/>
    <mergeCell ref="A687:B687"/>
    <mergeCell ref="C687:F687"/>
    <mergeCell ref="K687:L687"/>
    <mergeCell ref="N687:O687"/>
    <mergeCell ref="U687:V687"/>
    <mergeCell ref="X687:Y687"/>
    <mergeCell ref="A688:B688"/>
    <mergeCell ref="C688:F688"/>
    <mergeCell ref="K688:L688"/>
    <mergeCell ref="N688:O688"/>
    <mergeCell ref="U394:V394"/>
    <mergeCell ref="X394:Y394"/>
    <mergeCell ref="A395:B395"/>
    <mergeCell ref="C395:F395"/>
    <mergeCell ref="K395:L395"/>
    <mergeCell ref="N395:O395"/>
    <mergeCell ref="U395:V395"/>
    <mergeCell ref="X395:Y395"/>
    <mergeCell ref="A396:B396"/>
    <mergeCell ref="C396:F396"/>
    <mergeCell ref="A271:B271"/>
    <mergeCell ref="C271:F271"/>
    <mergeCell ref="K271:L271"/>
    <mergeCell ref="N271:O271"/>
    <mergeCell ref="U271:V271"/>
    <mergeCell ref="X271:Y271"/>
    <mergeCell ref="A336:B336"/>
    <mergeCell ref="C336:F336"/>
    <mergeCell ref="K336:L336"/>
    <mergeCell ref="N336:O336"/>
    <mergeCell ref="U336:V336"/>
    <mergeCell ref="X336:Y336"/>
    <mergeCell ref="A344:B344"/>
    <mergeCell ref="C344:F344"/>
    <mergeCell ref="K344:L344"/>
    <mergeCell ref="N344:O344"/>
    <mergeCell ref="U344:V344"/>
    <mergeCell ref="X344:Y344"/>
    <mergeCell ref="A272:B272"/>
    <mergeCell ref="C272:F272"/>
    <mergeCell ref="K272:L272"/>
    <mergeCell ref="N272:O272"/>
    <mergeCell ref="U547:V547"/>
    <mergeCell ref="X547:Y547"/>
    <mergeCell ref="A549:B549"/>
    <mergeCell ref="C549:F549"/>
    <mergeCell ref="K549:L549"/>
    <mergeCell ref="N549:O549"/>
    <mergeCell ref="U549:V549"/>
    <mergeCell ref="X549:Y549"/>
    <mergeCell ref="A544:B544"/>
    <mergeCell ref="C544:F544"/>
    <mergeCell ref="A393:B393"/>
    <mergeCell ref="C393:F393"/>
    <mergeCell ref="K393:L393"/>
    <mergeCell ref="N393:O393"/>
    <mergeCell ref="U393:V393"/>
    <mergeCell ref="X393:Y393"/>
    <mergeCell ref="A443:B443"/>
    <mergeCell ref="C443:F443"/>
    <mergeCell ref="K443:L443"/>
    <mergeCell ref="N443:O443"/>
    <mergeCell ref="U443:V443"/>
    <mergeCell ref="X443:Y443"/>
    <mergeCell ref="A488:B488"/>
    <mergeCell ref="C488:F488"/>
    <mergeCell ref="K488:L488"/>
    <mergeCell ref="N488:O488"/>
    <mergeCell ref="U488:V488"/>
    <mergeCell ref="X488:Y488"/>
    <mergeCell ref="A394:B394"/>
    <mergeCell ref="C394:F394"/>
    <mergeCell ref="K394:L394"/>
    <mergeCell ref="N394:O394"/>
  </mergeCells>
  <phoneticPr fontId="0" type="noConversion"/>
  <pageMargins left="0.39370078740157483" right="0.39370078740157483" top="0.59055118110236227" bottom="0.98425196850393704" header="0.59055118110236227" footer="0.59055118110236227"/>
  <pageSetup scale="50" fitToHeight="0" orientation="portrait" r:id="rId1"/>
  <headerFooter alignWithMargins="0">
    <oddFooter>&amp;L&amp;C&amp;"Arial"&amp;8&amp;P 
/ 
&amp;N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BalanceEjecucionPresupuesto</vt:lpstr>
      <vt:lpstr>Ingresos</vt:lpstr>
      <vt:lpstr>Egresos</vt:lpstr>
      <vt:lpstr>Balance</vt:lpstr>
      <vt:lpstr>BalanceEjecucionPresupuesto!Área_de_impresión</vt:lpstr>
      <vt:lpstr>Balance!Títulos_a_imprimir</vt:lpstr>
      <vt:lpstr>BalanceEjecucionPresupuesto!Títulos_a_imprimir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2021-10-10T14:32:43Z</dcterms:created>
  <dcterms:modified xsi:type="dcterms:W3CDTF">2024-07-04T17:21:01Z</dcterms:modified>
</cp:coreProperties>
</file>